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DI CABANG DEPOK\my Document\PAPDI\Kesekertariatan\Hasan\dr. Jaka\P2KB\"/>
    </mc:Choice>
  </mc:AlternateContent>
  <xr:revisionPtr revIDLastSave="0" documentId="13_ncr:1_{43F211F4-E42D-4B54-A477-BFFEF7123471}" xr6:coauthVersionLast="44" xr6:coauthVersionMax="44" xr10:uidLastSave="{00000000-0000-0000-0000-000000000000}"/>
  <bookViews>
    <workbookView xWindow="-110" yWindow="-110" windowWidth="19420" windowHeight="10420" activeTab="4" xr2:uid="{1F4F5D50-C940-407A-A112-1EB1610CBAA9}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66" i="5"/>
  <c r="AB65" i="5"/>
  <c r="AB64" i="5"/>
  <c r="AB62" i="5"/>
  <c r="AB59" i="5"/>
  <c r="AB60" i="5" s="1"/>
  <c r="AB57" i="5"/>
  <c r="AB54" i="5"/>
  <c r="AB53" i="5"/>
  <c r="AB52" i="5"/>
  <c r="AB49" i="5"/>
  <c r="AB55" i="5" s="1"/>
  <c r="F45" i="5"/>
  <c r="F43" i="5"/>
  <c r="F37" i="5"/>
  <c r="F35" i="5"/>
  <c r="F33" i="5"/>
  <c r="F31" i="5"/>
  <c r="F30" i="5"/>
  <c r="F27" i="5"/>
  <c r="F25" i="5"/>
  <c r="F23" i="5"/>
  <c r="F22" i="5"/>
  <c r="F20" i="5"/>
  <c r="F18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59" i="4"/>
  <c r="AB60" i="4" s="1"/>
  <c r="AB57" i="4"/>
  <c r="AB54" i="4"/>
  <c r="AB53" i="4"/>
  <c r="AB52" i="4"/>
  <c r="AB49" i="4"/>
  <c r="AB55" i="4" s="1"/>
  <c r="F45" i="4"/>
  <c r="F43" i="4"/>
  <c r="F37" i="4"/>
  <c r="F35" i="4"/>
  <c r="F33" i="4"/>
  <c r="F31" i="4"/>
  <c r="F30" i="4"/>
  <c r="F27" i="4"/>
  <c r="F25" i="4"/>
  <c r="F23" i="4"/>
  <c r="F22" i="4"/>
  <c r="F20" i="4"/>
  <c r="F18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66" i="3"/>
  <c r="AB65" i="3"/>
  <c r="AB64" i="3"/>
  <c r="AB62" i="3"/>
  <c r="AB59" i="3"/>
  <c r="AB57" i="3"/>
  <c r="AB54" i="3"/>
  <c r="AB53" i="3"/>
  <c r="AB52" i="3"/>
  <c r="AB49" i="3"/>
  <c r="F45" i="3"/>
  <c r="F43" i="3"/>
  <c r="F37" i="3"/>
  <c r="F35" i="3"/>
  <c r="F33" i="3"/>
  <c r="F31" i="3"/>
  <c r="F30" i="3"/>
  <c r="F27" i="3"/>
  <c r="F25" i="3"/>
  <c r="F23" i="3"/>
  <c r="F22" i="3"/>
  <c r="F20" i="3"/>
  <c r="F18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66" i="2"/>
  <c r="AB65" i="2"/>
  <c r="AB64" i="2"/>
  <c r="AB62" i="2"/>
  <c r="AB59" i="2"/>
  <c r="AB57" i="2"/>
  <c r="AB54" i="2"/>
  <c r="AB53" i="2"/>
  <c r="AB52" i="2"/>
  <c r="AB49" i="2"/>
  <c r="F45" i="2"/>
  <c r="F43" i="2"/>
  <c r="F37" i="2"/>
  <c r="F35" i="2"/>
  <c r="F33" i="2"/>
  <c r="F31" i="2"/>
  <c r="F30" i="2"/>
  <c r="F27" i="2"/>
  <c r="F25" i="2"/>
  <c r="F23" i="2"/>
  <c r="F22" i="2"/>
  <c r="F20" i="2"/>
  <c r="F18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80" i="1" s="1"/>
  <c r="AB73" i="1"/>
  <c r="AB72" i="1"/>
  <c r="AB71" i="1"/>
  <c r="AB70" i="1"/>
  <c r="AB69" i="1"/>
  <c r="AB66" i="1"/>
  <c r="AB65" i="1"/>
  <c r="AB64" i="1"/>
  <c r="AB62" i="1"/>
  <c r="AB67" i="1" s="1"/>
  <c r="AB59" i="1"/>
  <c r="AB60" i="1" s="1"/>
  <c r="AB57" i="1"/>
  <c r="AB54" i="1"/>
  <c r="AB53" i="1"/>
  <c r="AB52" i="1"/>
  <c r="AB49" i="1"/>
  <c r="AB55" i="1" s="1"/>
  <c r="F45" i="1"/>
  <c r="F43" i="1"/>
  <c r="F37" i="1"/>
  <c r="F35" i="1"/>
  <c r="F33" i="1"/>
  <c r="F31" i="1"/>
  <c r="F30" i="1"/>
  <c r="F27" i="1"/>
  <c r="F25" i="1"/>
  <c r="F23" i="1"/>
  <c r="F22" i="1"/>
  <c r="F20" i="1"/>
  <c r="F18" i="1"/>
  <c r="AG10" i="1"/>
  <c r="AF10" i="1"/>
  <c r="AD10" i="1"/>
  <c r="AC10" i="1"/>
  <c r="Z10" i="1"/>
  <c r="Y10" i="1"/>
  <c r="W10" i="1"/>
  <c r="V10" i="1"/>
  <c r="AE7" i="1"/>
  <c r="AB7" i="1"/>
  <c r="Y7" i="1"/>
  <c r="V7" i="1"/>
  <c r="AB67" i="5" l="1"/>
  <c r="AB67" i="2"/>
  <c r="AB60" i="3"/>
  <c r="AB75" i="4"/>
  <c r="AB75" i="1"/>
  <c r="AB67" i="3"/>
  <c r="AB75" i="5"/>
  <c r="AB60" i="2"/>
  <c r="AB75" i="3"/>
  <c r="AB55" i="2"/>
  <c r="AB80" i="3"/>
  <c r="AB75" i="2"/>
  <c r="AB55" i="3"/>
  <c r="AB6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4F0B678-8104-464A-B69A-638A4199070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ABBBAA5-8FEF-48E5-A32A-1D758973433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06AA018-0334-41E7-9A3F-F7B6F87DF32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24ADD50-F6DB-4D6A-A153-953394EEBAA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DEB46ED-AF78-4CFA-9D95-BEA51FC52AD3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<sst xmlns="http://schemas.openxmlformats.org/spreadsheetml/2006/main" count="550" uniqueCount="91">
  <si>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</si>
  <si>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</si>
  <si>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</si>
  <si>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</si>
  <si>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</si>
  <si>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</si>
  <si>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</si>
  <si>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</si>
  <si>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</si>
  <si>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</si>
  <si>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</si>
  <si>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</si>
  <si>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</si>
  <si>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</si>
  <si>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</si>
  <si>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</si>
  <si>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</si>
  <si>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</si>
  <si>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</si>
  <si>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</si>
  <si>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</si>
  <si>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</si>
  <si>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</si>
  <si>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</si>
  <si>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</si>
  <si>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</si>
  <si>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</si>
  <si>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</si>
  <si>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</si>
  <si>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</si>
  <si>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</si>
  <si>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</si>
  <si>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</si>
  <si>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</si>
  <si>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</si>
  <si>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</si>
  <si>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</si>
  <si>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</si>
  <si>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</si>
  <si>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</si>
  <si>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</si>
  <si>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</si>
  <si>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</si>
  <si>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</si>
  <si>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</si>
  <si>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</si>
  <si>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</si>
  <si>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</si>
  <si>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</si>
  <si>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</si>
  <si>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</si>
  <si>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</si>
  <si>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</si>
  <si>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</si>
  <si>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</si>
  <si>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</si>
  <si>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</si>
  <si>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</si>
  <si>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</si>
  <si>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</si>
  <si>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</si>
  <si>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</si>
  <si>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</si>
  <si>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</si>
  <si>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</si>
  <si>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</si>
  <si>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</si>
  <si>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</si>
  <si>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</si>
  <si>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</si>
  <si>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</si>
  <si>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</si>
  <si>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</si>
  <si>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</si>
  <si>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</si>
  <si>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......................................................., 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</si>
  <si>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</si>
  <si>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</si>
  <si>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</si>
  <si>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</si>
  <si>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</si>
  <si>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</si>
  <si>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</si>
  <si>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</si>
  <si>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</si>
  <si>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</si>
  <si>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</si>
  <si>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......................................................., 2017</t>
  </si>
  <si>
    <t>......................................................., 2018</t>
  </si>
  <si>
    <t>......................................................., 2019</t>
  </si>
  <si>
    <t>.......................................................,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</si>
</sst>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7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9" xfId="1" applyFill="1" applyBorder="1" applyAlignment="1">
      <alignment horizontal="center" vertical="center"/>
    </xf>
    <xf numFmtId="0" fontId="3" fillId="6" borderId="19" xfId="1" applyFill="1" applyBorder="1" applyAlignment="1">
      <alignment horizontal="center"/>
    </xf>
    <xf numFmtId="0" fontId="3" fillId="6" borderId="20" xfId="1" applyFill="1" applyBorder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21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21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7" xfId="1" applyFont="1" applyFill="1" applyBorder="1" applyAlignment="1">
      <alignment horizontal="center" vertical="center"/>
    </xf>
    <xf numFmtId="0" fontId="25" fillId="9" borderId="25" xfId="1" applyFont="1" applyFill="1" applyBorder="1" applyAlignment="1">
      <alignment horizontal="left" vertical="center"/>
    </xf>
    <xf numFmtId="0" fontId="25" fillId="9" borderId="24" xfId="1" applyFont="1" applyFill="1" applyBorder="1" applyAlignment="1">
      <alignment horizontal="left" vertical="center"/>
    </xf>
    <xf numFmtId="0" fontId="23" fillId="9" borderId="24" xfId="1" applyFont="1" applyFill="1" applyBorder="1" applyAlignment="1">
      <alignment horizontal="left" vertical="center"/>
    </xf>
    <xf numFmtId="0" fontId="3" fillId="9" borderId="24" xfId="1" applyFill="1" applyBorder="1"/>
    <xf numFmtId="0" fontId="3" fillId="9" borderId="26" xfId="1" applyFill="1" applyBorder="1"/>
    <xf numFmtId="0" fontId="27" fillId="2" borderId="27" xfId="1" applyFont="1" applyFill="1" applyBorder="1" applyAlignment="1">
      <alignment horizontal="center" vertical="center"/>
    </xf>
    <xf numFmtId="0" fontId="28" fillId="9" borderId="24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5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4" xfId="1" applyFont="1" applyFill="1" applyBorder="1"/>
    <xf numFmtId="0" fontId="27" fillId="9" borderId="26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4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21" xfId="1" applyFont="1" applyFill="1" applyBorder="1" applyAlignment="1">
      <alignment horizontal="center" vertical="center"/>
    </xf>
    <xf numFmtId="0" fontId="25" fillId="9" borderId="25" xfId="1" applyFont="1" applyFill="1" applyBorder="1" applyAlignment="1">
      <alignment horizontal="left" vertical="center"/>
    </xf>
    <xf numFmtId="0" fontId="25" fillId="9" borderId="24" xfId="1" applyFont="1" applyFill="1" applyBorder="1" applyAlignment="1">
      <alignment horizontal="left" vertical="center"/>
    </xf>
    <xf numFmtId="0" fontId="25" fillId="9" borderId="26" xfId="1" applyFont="1" applyFill="1" applyBorder="1" applyAlignment="1">
      <alignment horizontal="left" vertical="center"/>
    </xf>
    <xf numFmtId="0" fontId="3" fillId="5" borderId="25" xfId="1" applyFill="1" applyBorder="1" applyAlignment="1">
      <alignment horizontal="center" vertical="center"/>
    </xf>
    <xf numFmtId="0" fontId="3" fillId="5" borderId="24" xfId="1" applyFill="1" applyBorder="1" applyAlignment="1">
      <alignment horizontal="center" vertical="center"/>
    </xf>
    <xf numFmtId="0" fontId="3" fillId="5" borderId="26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21" xfId="1" applyFont="1" applyFill="1" applyBorder="1" applyAlignment="1">
      <alignment horizontal="center" vertical="center"/>
    </xf>
    <xf numFmtId="0" fontId="29" fillId="9" borderId="25" xfId="1" applyFont="1" applyFill="1" applyBorder="1" applyAlignment="1">
      <alignment horizontal="left" vertical="center"/>
    </xf>
    <xf numFmtId="0" fontId="29" fillId="9" borderId="24" xfId="1" applyFont="1" applyFill="1" applyBorder="1" applyAlignment="1">
      <alignment horizontal="left" vertical="center"/>
    </xf>
    <xf numFmtId="0" fontId="29" fillId="9" borderId="26" xfId="1" applyFont="1" applyFill="1" applyBorder="1" applyAlignment="1">
      <alignment horizontal="left" vertical="center"/>
    </xf>
    <xf numFmtId="0" fontId="32" fillId="5" borderId="25" xfId="1" applyFont="1" applyFill="1" applyBorder="1" applyAlignment="1">
      <alignment horizontal="center" vertical="center"/>
    </xf>
    <xf numFmtId="0" fontId="32" fillId="5" borderId="24" xfId="1" applyFont="1" applyFill="1" applyBorder="1" applyAlignment="1">
      <alignment horizontal="center" vertical="center"/>
    </xf>
    <xf numFmtId="0" fontId="32" fillId="5" borderId="26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5" xfId="1" applyNumberFormat="1" applyFont="1" applyFill="1" applyBorder="1" applyAlignment="1">
      <alignment horizontal="center" vertical="center"/>
    </xf>
    <xf numFmtId="0" fontId="30" fillId="5" borderId="25" xfId="1" applyFont="1" applyFill="1" applyBorder="1" applyAlignment="1">
      <alignment horizontal="center" vertical="center"/>
    </xf>
    <xf numFmtId="0" fontId="30" fillId="5" borderId="24" xfId="1" applyFont="1" applyFill="1" applyBorder="1" applyAlignment="1">
      <alignment horizontal="center" vertical="center"/>
    </xf>
    <xf numFmtId="0" fontId="30" fillId="5" borderId="26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5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21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3" fillId="7" borderId="25" xfId="1" applyFill="1" applyBorder="1" applyAlignment="1">
      <alignment horizontal="center"/>
    </xf>
    <xf numFmtId="0" fontId="3" fillId="7" borderId="24" xfId="1" applyFill="1" applyBorder="1" applyAlignment="1">
      <alignment horizontal="center"/>
    </xf>
    <xf numFmtId="0" fontId="3" fillId="7" borderId="26" xfId="1" applyFill="1" applyBorder="1" applyAlignment="1">
      <alignment horizontal="center"/>
    </xf>
    <xf numFmtId="0" fontId="22" fillId="7" borderId="25" xfId="1" applyFont="1" applyFill="1" applyBorder="1" applyAlignment="1">
      <alignment horizontal="center" vertical="center" wrapText="1"/>
    </xf>
    <xf numFmtId="0" fontId="22" fillId="7" borderId="24" xfId="1" applyFont="1" applyFill="1" applyBorder="1" applyAlignment="1">
      <alignment horizontal="center" vertical="center" wrapText="1"/>
    </xf>
    <xf numFmtId="0" fontId="22" fillId="7" borderId="26" xfId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15" fontId="20" fillId="6" borderId="3" xfId="1" applyNumberFormat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4" xfId="1" applyNumberFormat="1" applyFont="1" applyFill="1" applyBorder="1" applyAlignment="1">
      <alignment horizontal="left" vertical="center"/>
    </xf>
    <xf numFmtId="0" fontId="3" fillId="6" borderId="22" xfId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7DE862AE-D783-4420-907E-D68C9C68C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B9B9E5-14D2-4792-87E7-60D1E2317330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44EDF3E-5913-4D98-93E8-E25DDDE8FEE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DDC8F03-5C5B-4520-8AC1-7E4FC403D2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D79E3A2-8024-41DF-8823-EC54819C24D9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368A31C-38CD-4218-B15A-DD35C250B10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21FFB32-9D1E-4EF3-B683-580279CF30AF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50800</xdr:colOff>
      <xdr:row>88</xdr:row>
      <xdr:rowOff>82550</xdr:rowOff>
    </xdr:from>
    <xdr:to>
      <xdr:col>20</xdr:col>
      <xdr:colOff>57150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1D119F-7043-4526-80EE-44DF92C4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4166850"/>
          <a:ext cx="1454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6E2425-D9F0-4059-BB8B-ACA9477EFE3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2CCEC55-21A7-451C-9C04-E0507EB19F1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909FB18-9B5B-481D-9FBD-C1793EFB46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DAA055D-D82A-4201-BAD6-4211E03E5E74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87B7A87-3A93-4887-B3C2-1C0AE3EDF409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D13CBCB-72EB-4844-B3E3-AD0BCCFBD56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50800</xdr:colOff>
      <xdr:row>88</xdr:row>
      <xdr:rowOff>82550</xdr:rowOff>
    </xdr:from>
    <xdr:to>
      <xdr:col>20</xdr:col>
      <xdr:colOff>57150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3BC6FED-4CDC-41AB-83DC-BEB0B115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4166850"/>
          <a:ext cx="1454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7A5DD26-97C5-4CF8-8C3D-DB86D0FFAE7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571F132-EE8C-4793-94B9-C42E1744F52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9C7AFC3-830D-4C9D-9621-DDF7EABA19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C8F581A-3EDD-4269-B5A9-9B4D9D25BD2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5662020-EB9C-4F6A-A3DF-0F547F50536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8A3E0F4-2588-45AB-A535-2CD9738478E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50800</xdr:colOff>
      <xdr:row>88</xdr:row>
      <xdr:rowOff>82550</xdr:rowOff>
    </xdr:from>
    <xdr:to>
      <xdr:col>20</xdr:col>
      <xdr:colOff>57150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4650D1-596E-49A4-A407-3F200F8D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4166850"/>
          <a:ext cx="1454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AF0DEE3-E6D9-4504-840D-9F40FDF3983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020249E-3133-4C35-A00B-518E4ACE66E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971F4DF-948A-4146-92F5-16E6A66DAF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DDC2BD0-FA44-4BA4-B854-4FE3601C0DA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16459FB-2EF3-4137-A58E-B76BD6074C4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F36C74B-A435-47BD-8FBB-203C0D59B3D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50800</xdr:colOff>
      <xdr:row>88</xdr:row>
      <xdr:rowOff>82550</xdr:rowOff>
    </xdr:from>
    <xdr:to>
      <xdr:col>20</xdr:col>
      <xdr:colOff>57150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0052514-2A4E-4FF8-84AB-211F3EF8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4166850"/>
          <a:ext cx="1454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4DFDC91-577A-47A1-B466-503E77C132D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2CF7E88-CCBB-4401-9938-D4AF14321FD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3225BFA-F067-4704-B309-F638098677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9166AAB-CBD2-4935-90B6-E642F43EF894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E29404C-5084-4D56-B861-22F4CEBDB27A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64AA479-981D-482D-AB15-6FF4C6E8FC30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50800</xdr:colOff>
      <xdr:row>88</xdr:row>
      <xdr:rowOff>82550</xdr:rowOff>
    </xdr:from>
    <xdr:to>
      <xdr:col>20</xdr:col>
      <xdr:colOff>57150</xdr:colOff>
      <xdr:row>91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79923D-3DD8-444B-998A-6EF4C1A0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50" y="14166850"/>
          <a:ext cx="1454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8">
          <cell r="F18" t="str">
            <v>Jaka Panca Satriawan</v>
          </cell>
        </row>
        <row r="20">
          <cell r="F20" t="str">
            <v>Palembang</v>
          </cell>
        </row>
        <row r="22">
          <cell r="F22">
            <v>30916</v>
          </cell>
        </row>
        <row r="23">
          <cell r="F23" t="str">
            <v>Spesialis Penyakit Dalam</v>
          </cell>
        </row>
        <row r="25">
          <cell r="F25">
            <v>44430</v>
          </cell>
        </row>
        <row r="27">
          <cell r="F27" t="str">
            <v>Jl. Lumut hijau 1 terusan nomor 8 Komplek Mega Cinere Blok L RT 5 RW 7</v>
          </cell>
        </row>
        <row r="30">
          <cell r="F30" t="str">
            <v>Cinere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089692776660</v>
          </cell>
        </row>
        <row r="46">
          <cell r="F46" t="str">
            <v>jakapancas@gmail.com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5</v>
          </cell>
        </row>
        <row r="229">
          <cell r="G229">
            <v>5</v>
          </cell>
        </row>
        <row r="245">
          <cell r="G245">
            <v>5</v>
          </cell>
        </row>
        <row r="262">
          <cell r="H262">
            <v>0</v>
          </cell>
        </row>
      </sheetData>
      <sheetData sheetId="3">
        <row r="40">
          <cell r="H40">
            <v>0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8">
          <cell r="F18" t="str">
            <v>Jaka Panca Satriawan</v>
          </cell>
        </row>
        <row r="20">
          <cell r="F20" t="str">
            <v>Palembang</v>
          </cell>
        </row>
        <row r="22">
          <cell r="F22">
            <v>30916</v>
          </cell>
        </row>
        <row r="23">
          <cell r="F23" t="str">
            <v>Spesialis Penyakit Dalam</v>
          </cell>
        </row>
        <row r="25">
          <cell r="F25">
            <v>44430</v>
          </cell>
        </row>
        <row r="27">
          <cell r="F27" t="str">
            <v>Jl. Lumut hijau 1 terusan nomor 8 Komplek Mega Cinere Blok L RT 5 RW 7</v>
          </cell>
        </row>
        <row r="30">
          <cell r="F30" t="str">
            <v>Cinere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089692776660</v>
          </cell>
        </row>
        <row r="46">
          <cell r="F46" t="str">
            <v>jakapancas@gmail.com</v>
          </cell>
        </row>
      </sheetData>
      <sheetData sheetId="2">
        <row r="39">
          <cell r="I39">
            <v>12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40">
          <cell r="H40">
            <v>48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8">
          <cell r="F18" t="str">
            <v>Jaka Panca Satriawan</v>
          </cell>
        </row>
        <row r="20">
          <cell r="F20" t="str">
            <v>Palembang</v>
          </cell>
        </row>
        <row r="22">
          <cell r="F22">
            <v>30916</v>
          </cell>
        </row>
        <row r="23">
          <cell r="F23" t="str">
            <v>Spesialis Penyakit Dalam</v>
          </cell>
        </row>
        <row r="25">
          <cell r="F25">
            <v>44430</v>
          </cell>
        </row>
        <row r="27">
          <cell r="F27" t="str">
            <v>Jl. Lumut hijau 1 terusan nomor 8 Komplek Mega Cinere Blok L RT 5 RW 7</v>
          </cell>
        </row>
        <row r="30">
          <cell r="F30" t="str">
            <v>Cinere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089692776660</v>
          </cell>
        </row>
        <row r="46">
          <cell r="F46" t="str">
            <v>jakapancas@gmail.com</v>
          </cell>
        </row>
      </sheetData>
      <sheetData sheetId="2">
        <row r="39">
          <cell r="I39">
            <v>9</v>
          </cell>
        </row>
        <row r="82">
          <cell r="H82">
            <v>2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41">
          <cell r="H41">
            <v>76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8">
          <cell r="F18" t="str">
            <v>Jaka Panca Satriawan</v>
          </cell>
        </row>
        <row r="20">
          <cell r="F20" t="str">
            <v>Palembang</v>
          </cell>
        </row>
        <row r="22">
          <cell r="F22">
            <v>30916</v>
          </cell>
        </row>
        <row r="23">
          <cell r="F23" t="str">
            <v>Spesialis Penyakit Dalam</v>
          </cell>
        </row>
        <row r="25">
          <cell r="F25">
            <v>44430</v>
          </cell>
        </row>
        <row r="27">
          <cell r="F27" t="str">
            <v>Jl. Lumut hijau 1 terusan nomor 8 Komplek Mega Cinere Blok L RT 5 RW 7</v>
          </cell>
        </row>
        <row r="30">
          <cell r="F30" t="str">
            <v>Cinere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089692776660</v>
          </cell>
        </row>
        <row r="46">
          <cell r="F46" t="str">
            <v>jakapancas@gmail.com</v>
          </cell>
        </row>
      </sheetData>
      <sheetData sheetId="2">
        <row r="39">
          <cell r="I39">
            <v>0</v>
          </cell>
        </row>
        <row r="82">
          <cell r="H82">
            <v>2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15</v>
          </cell>
        </row>
        <row r="245">
          <cell r="G245">
            <v>15</v>
          </cell>
        </row>
        <row r="262">
          <cell r="H262">
            <v>0</v>
          </cell>
        </row>
      </sheetData>
      <sheetData sheetId="3">
        <row r="41">
          <cell r="H41">
            <v>85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  <sheetName val="Sheet1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8">
          <cell r="F18" t="str">
            <v>Jaka Panca Satriawan</v>
          </cell>
        </row>
        <row r="20">
          <cell r="F20" t="str">
            <v>Palembang</v>
          </cell>
        </row>
        <row r="22">
          <cell r="F22">
            <v>30916</v>
          </cell>
        </row>
        <row r="23">
          <cell r="F23" t="str">
            <v>Spesialis Penyakit Dalam</v>
          </cell>
        </row>
        <row r="25">
          <cell r="F25">
            <v>44430</v>
          </cell>
        </row>
        <row r="27">
          <cell r="F27" t="str">
            <v>Jl. Lumut hijau 1 terusan nomor 8 Komplek Mega Cinere Blok L RT 5 RW 7</v>
          </cell>
        </row>
        <row r="30">
          <cell r="F30" t="str">
            <v>Cinere</v>
          </cell>
        </row>
        <row r="31">
          <cell r="F31" t="str">
            <v>Cinere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16514</v>
          </cell>
        </row>
        <row r="43">
          <cell r="F43" t="str">
            <v>089692776660</v>
          </cell>
        </row>
        <row r="46">
          <cell r="F46" t="str">
            <v>jakapancas@gmail.com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0</v>
          </cell>
        </row>
        <row r="199">
          <cell r="G199">
            <v>5</v>
          </cell>
        </row>
        <row r="229">
          <cell r="G229">
            <v>15</v>
          </cell>
        </row>
        <row r="245">
          <cell r="G245">
            <v>5</v>
          </cell>
        </row>
        <row r="262">
          <cell r="H262">
            <v>0</v>
          </cell>
        </row>
      </sheetData>
      <sheetData sheetId="3">
        <row r="41">
          <cell r="H41">
            <v>85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F96C-D54D-484F-8C0D-D0252E297116}">
  <sheetPr>
    <tabColor theme="1"/>
  </sheetPr>
  <dimension ref="B2:AH158"/>
  <sheetViews>
    <sheetView showGridLines="0" zoomScale="75" zoomScaleNormal="75" workbookViewId="0">
      <selection activeCell="AK16" sqref="AK1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'[1]Form P2KB 01'!V7:X8</f>
        <v>2</v>
      </c>
      <c r="W7" s="261"/>
      <c r="X7" s="273"/>
      <c r="Y7" s="241">
        <f>'[1]Form P2KB 01'!Y7:AA8</f>
        <v>0</v>
      </c>
      <c r="Z7" s="242"/>
      <c r="AA7" s="243"/>
      <c r="AB7" s="241">
        <f>'[1]Form P2KB 01'!AB7:AD8</f>
        <v>1</v>
      </c>
      <c r="AC7" s="242"/>
      <c r="AD7" s="243"/>
      <c r="AE7" s="241">
        <f>'[1]Form P2KB 01'!AE7:AG8</f>
        <v>6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6</v>
      </c>
      <c r="AA10" s="249" t="s">
        <v>12</v>
      </c>
      <c r="AB10" s="25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6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5" t="s">
        <v>13</v>
      </c>
      <c r="C12" s="206"/>
      <c r="D12" s="21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7"/>
      <c r="C13" s="208"/>
      <c r="D13" s="212"/>
      <c r="E13" s="26"/>
      <c r="F13" s="28">
        <v>9</v>
      </c>
      <c r="G13" s="28">
        <v>1</v>
      </c>
      <c r="H13" s="28">
        <v>6</v>
      </c>
      <c r="I13" s="29">
        <v>7</v>
      </c>
      <c r="J13" s="30">
        <v>9</v>
      </c>
      <c r="K13" s="29"/>
      <c r="L13" s="2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05" t="s">
        <v>15</v>
      </c>
      <c r="C15" s="20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7"/>
      <c r="C16" s="208"/>
      <c r="D16" s="41" t="s">
        <v>14</v>
      </c>
      <c r="E16" s="42"/>
      <c r="F16" s="28">
        <v>1</v>
      </c>
      <c r="G16" s="28">
        <v>3</v>
      </c>
      <c r="H16" s="28">
        <v>4</v>
      </c>
      <c r="I16" s="31"/>
      <c r="J16" s="28">
        <v>2</v>
      </c>
      <c r="K16" s="28">
        <v>0</v>
      </c>
      <c r="L16" s="28">
        <v>1</v>
      </c>
      <c r="M16" s="28">
        <v>5</v>
      </c>
      <c r="N16" s="31"/>
      <c r="O16" s="28">
        <v>0</v>
      </c>
      <c r="P16" s="28">
        <v>0</v>
      </c>
      <c r="Q16" s="28">
        <v>3</v>
      </c>
      <c r="R16" s="28">
        <v>5</v>
      </c>
      <c r="S16" s="31"/>
      <c r="T16" s="28">
        <v>0</v>
      </c>
      <c r="U16" s="239">
        <v>4</v>
      </c>
      <c r="V16" s="240"/>
      <c r="W16" s="239">
        <v>4</v>
      </c>
      <c r="X16" s="240"/>
      <c r="Y16" s="28">
        <v>6</v>
      </c>
      <c r="Z16" s="239">
        <v>1</v>
      </c>
      <c r="AA16" s="240"/>
      <c r="AB16" s="31"/>
      <c r="AC16" s="31"/>
      <c r="AD16" s="31"/>
      <c r="AE16" s="31"/>
      <c r="AF16" s="31"/>
      <c r="AG16" s="31"/>
      <c r="AH16" s="31"/>
    </row>
    <row r="17" spans="2:34" ht="6" customHeight="1" x14ac:dyDescent="0.35">
      <c r="B17" s="209"/>
      <c r="C17" s="210"/>
      <c r="D17" s="34"/>
      <c r="E17" s="4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05" t="s">
        <v>16</v>
      </c>
      <c r="C18" s="206"/>
      <c r="D18" s="41"/>
      <c r="E18" s="42"/>
      <c r="F18" s="214" t="str">
        <f>'[1]Form P2KB 01'!F18:AG19</f>
        <v>Jaka Panca Satriawan</v>
      </c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44"/>
    </row>
    <row r="19" spans="2:34" ht="15.5" x14ac:dyDescent="0.35">
      <c r="B19" s="209"/>
      <c r="C19" s="210"/>
      <c r="D19" s="34" t="s">
        <v>14</v>
      </c>
      <c r="E19" s="4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45"/>
    </row>
    <row r="20" spans="2:34" ht="6.75" customHeight="1" x14ac:dyDescent="0.35">
      <c r="B20" s="234" t="s">
        <v>17</v>
      </c>
      <c r="C20" s="235"/>
      <c r="D20" s="41"/>
      <c r="E20" s="42"/>
      <c r="F20" s="214" t="str">
        <f>'[1]Form P2KB 01'!F20:AH21</f>
        <v>Palembang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2:34" x14ac:dyDescent="0.35">
      <c r="B21" s="236"/>
      <c r="C21" s="237"/>
      <c r="D21" s="34" t="s">
        <v>14</v>
      </c>
      <c r="E21" s="4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</row>
    <row r="22" spans="2:34" ht="17.25" customHeight="1" x14ac:dyDescent="0.35">
      <c r="B22" s="32" t="s">
        <v>18</v>
      </c>
      <c r="C22" s="46"/>
      <c r="D22" s="34" t="s">
        <v>14</v>
      </c>
      <c r="E22" s="43"/>
      <c r="F22" s="238">
        <f>'[1]Form P2KB 01'!F22:AH22</f>
        <v>30916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</row>
    <row r="23" spans="2:34" ht="5.25" customHeight="1" x14ac:dyDescent="0.35">
      <c r="B23" s="205" t="s">
        <v>19</v>
      </c>
      <c r="C23" s="206"/>
      <c r="D23" s="41"/>
      <c r="E23" s="42"/>
      <c r="F23" s="214" t="str">
        <f>'[1]Form P2KB 01'!F23:AH24</f>
        <v>Spesialis Penyakit Dalam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2:34" x14ac:dyDescent="0.35">
      <c r="B24" s="209"/>
      <c r="C24" s="210"/>
      <c r="D24" s="34" t="s">
        <v>14</v>
      </c>
      <c r="E24" s="4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</row>
    <row r="25" spans="2:34" ht="6" customHeight="1" x14ac:dyDescent="0.35">
      <c r="B25" s="205" t="s">
        <v>20</v>
      </c>
      <c r="C25" s="206"/>
      <c r="D25" s="41"/>
      <c r="E25" s="42"/>
      <c r="F25" s="233">
        <f>'[1]Form P2KB 01'!F25:AH26</f>
        <v>44430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2:34" ht="15" customHeight="1" x14ac:dyDescent="0.35">
      <c r="B26" s="209"/>
      <c r="C26" s="210"/>
      <c r="D26" s="34" t="s">
        <v>14</v>
      </c>
      <c r="E26" s="4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</row>
    <row r="27" spans="2:34" ht="5.25" customHeight="1" x14ac:dyDescent="0.35">
      <c r="B27" s="47"/>
      <c r="C27" s="48"/>
      <c r="D27" s="41"/>
      <c r="E27" s="42"/>
      <c r="F27" s="214" t="str">
        <f>'[1]Form P2KB 01'!F27:AG29</f>
        <v>Jl. Lumut hijau 1 terusan nomor 8 Komplek Mega Cinere Blok L RT 5 RW 7</v>
      </c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44"/>
    </row>
    <row r="28" spans="2:34" ht="13.5" customHeight="1" x14ac:dyDescent="0.35">
      <c r="B28" s="49" t="s">
        <v>21</v>
      </c>
      <c r="C28" s="50"/>
      <c r="D28" s="41" t="s">
        <v>14</v>
      </c>
      <c r="E28" s="42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44"/>
    </row>
    <row r="29" spans="2:34" ht="3" customHeight="1" x14ac:dyDescent="0.35">
      <c r="B29" s="32"/>
      <c r="C29" s="46"/>
      <c r="D29" s="34"/>
      <c r="E29" s="43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45"/>
    </row>
    <row r="30" spans="2:34" ht="19.5" customHeight="1" x14ac:dyDescent="0.35">
      <c r="B30" s="209" t="s">
        <v>22</v>
      </c>
      <c r="C30" s="210"/>
      <c r="D30" s="34" t="s">
        <v>14</v>
      </c>
      <c r="E30" s="43"/>
      <c r="F30" s="216" t="str">
        <f>'[1]Form P2KB 01'!F30:AG30</f>
        <v>Cinere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45"/>
    </row>
    <row r="31" spans="2:34" ht="4.5" customHeight="1" x14ac:dyDescent="0.35">
      <c r="B31" s="205" t="s">
        <v>23</v>
      </c>
      <c r="C31" s="206"/>
      <c r="D31" s="41"/>
      <c r="E31" s="42"/>
      <c r="F31" s="214" t="str">
        <f>'[1]Form P2KB 01'!F31:AH32</f>
        <v>Cinere</v>
      </c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</row>
    <row r="32" spans="2:34" x14ac:dyDescent="0.35">
      <c r="B32" s="209"/>
      <c r="C32" s="210"/>
      <c r="D32" s="34" t="s">
        <v>14</v>
      </c>
      <c r="E32" s="43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</row>
    <row r="33" spans="2:34" ht="6" customHeight="1" x14ac:dyDescent="0.35">
      <c r="B33" s="205" t="s">
        <v>24</v>
      </c>
      <c r="C33" s="206"/>
      <c r="D33" s="41"/>
      <c r="E33" s="42"/>
      <c r="F33" s="214" t="str">
        <f>'[1]Form P2KB 01'!F33:AH34</f>
        <v>Depok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</row>
    <row r="34" spans="2:34" x14ac:dyDescent="0.35">
      <c r="B34" s="209"/>
      <c r="C34" s="210"/>
      <c r="D34" s="34" t="s">
        <v>14</v>
      </c>
      <c r="E34" s="4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</row>
    <row r="35" spans="2:34" ht="5.25" customHeight="1" x14ac:dyDescent="0.35">
      <c r="B35" s="205" t="s">
        <v>25</v>
      </c>
      <c r="C35" s="206"/>
      <c r="D35" s="41"/>
      <c r="E35" s="42"/>
      <c r="F35" s="214" t="str">
        <f>'[1]Form P2KB 01'!F35:AH36</f>
        <v>Jawa Barat</v>
      </c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2:34" x14ac:dyDescent="0.35">
      <c r="B36" s="209"/>
      <c r="C36" s="210"/>
      <c r="D36" s="34" t="s">
        <v>14</v>
      </c>
      <c r="E36" s="43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</row>
    <row r="37" spans="2:34" ht="4.5" customHeight="1" x14ac:dyDescent="0.35">
      <c r="B37" s="205" t="s">
        <v>26</v>
      </c>
      <c r="C37" s="206"/>
      <c r="D37" s="41"/>
      <c r="E37" s="42"/>
      <c r="F37" s="214">
        <f>'[1]Form P2KB 01'!F37:AH38</f>
        <v>16514</v>
      </c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2:34" x14ac:dyDescent="0.35">
      <c r="B38" s="209"/>
      <c r="C38" s="210"/>
      <c r="D38" s="34" t="s">
        <v>14</v>
      </c>
      <c r="E38" s="43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</row>
    <row r="39" spans="2:34" ht="5.25" customHeight="1" x14ac:dyDescent="0.35">
      <c r="B39" s="205" t="s">
        <v>27</v>
      </c>
      <c r="C39" s="206"/>
      <c r="D39" s="41"/>
      <c r="E39" s="42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2:34" x14ac:dyDescent="0.35">
      <c r="B40" s="209"/>
      <c r="C40" s="210"/>
      <c r="D40" s="34" t="s">
        <v>14</v>
      </c>
      <c r="E40" s="43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</row>
    <row r="41" spans="2:34" ht="6" customHeight="1" x14ac:dyDescent="0.35">
      <c r="B41" s="205" t="s">
        <v>28</v>
      </c>
      <c r="C41" s="206"/>
      <c r="D41" s="41"/>
      <c r="E41" s="4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2:34" ht="15.75" customHeight="1" x14ac:dyDescent="0.35">
      <c r="B42" s="209"/>
      <c r="C42" s="210"/>
      <c r="D42" s="34" t="s">
        <v>14</v>
      </c>
      <c r="E42" s="43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</row>
    <row r="43" spans="2:34" ht="6" customHeight="1" x14ac:dyDescent="0.35">
      <c r="B43" s="205" t="s">
        <v>29</v>
      </c>
      <c r="C43" s="206"/>
      <c r="D43" s="41"/>
      <c r="E43" s="42"/>
      <c r="F43" s="214" t="str">
        <f>'[1]Form P2KB 01'!F43:AH44</f>
        <v>089692776660</v>
      </c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2:34" x14ac:dyDescent="0.35">
      <c r="B44" s="209"/>
      <c r="C44" s="210"/>
      <c r="D44" s="34" t="s">
        <v>14</v>
      </c>
      <c r="E44" s="43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2:34" ht="6" customHeight="1" x14ac:dyDescent="0.35">
      <c r="B45" s="205" t="s">
        <v>30</v>
      </c>
      <c r="C45" s="206"/>
      <c r="D45" s="211" t="s">
        <v>14</v>
      </c>
      <c r="E45" s="42"/>
      <c r="F45" s="214" t="str">
        <f>'[1]Form P2KB 01'!F46</f>
        <v>jakapancas@gmail.com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7"/>
      <c r="C46" s="208"/>
      <c r="D46" s="212"/>
      <c r="E46" s="4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9"/>
      <c r="C47" s="210"/>
      <c r="D47" s="213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31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52"/>
      <c r="C49" s="53"/>
      <c r="D49" s="53"/>
      <c r="E49" s="53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6"/>
      <c r="AB49" s="223">
        <f>[1]Profesional!I39+[1]Profesional!H82</f>
        <v>0</v>
      </c>
      <c r="AC49" s="224"/>
      <c r="AD49" s="224"/>
      <c r="AE49" s="224"/>
      <c r="AF49" s="224"/>
      <c r="AG49" s="224"/>
      <c r="AH49" s="225"/>
    </row>
    <row r="50" spans="2:34" ht="16.5" customHeight="1" x14ac:dyDescent="0.35">
      <c r="B50" s="58" t="s">
        <v>32</v>
      </c>
      <c r="C50" s="232" t="s">
        <v>33</v>
      </c>
      <c r="D50" s="197"/>
      <c r="E50" s="197"/>
      <c r="F50" s="198"/>
      <c r="G50" s="59">
        <v>1</v>
      </c>
      <c r="H50" s="60" t="s">
        <v>34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/>
      <c r="AA50" s="62"/>
      <c r="AB50" s="226"/>
      <c r="AC50" s="227"/>
      <c r="AD50" s="227"/>
      <c r="AE50" s="227"/>
      <c r="AF50" s="227"/>
      <c r="AG50" s="227"/>
      <c r="AH50" s="228"/>
    </row>
    <row r="51" spans="2:34" ht="15.75" customHeight="1" x14ac:dyDescent="0.35">
      <c r="B51" s="63"/>
      <c r="C51" s="232" t="s">
        <v>35</v>
      </c>
      <c r="D51" s="197"/>
      <c r="E51" s="197"/>
      <c r="F51" s="198"/>
      <c r="G51" s="64"/>
      <c r="H51" s="65" t="s">
        <v>36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229"/>
      <c r="AC51" s="230"/>
      <c r="AD51" s="230"/>
      <c r="AE51" s="230"/>
      <c r="AF51" s="230"/>
      <c r="AG51" s="230"/>
      <c r="AH51" s="231"/>
    </row>
    <row r="52" spans="2:34" ht="20.25" customHeight="1" x14ac:dyDescent="0.35">
      <c r="B52" s="69"/>
      <c r="C52" s="196"/>
      <c r="D52" s="197"/>
      <c r="E52" s="197"/>
      <c r="F52" s="198"/>
      <c r="G52" s="70">
        <v>2</v>
      </c>
      <c r="H52" s="71" t="s">
        <v>37</v>
      </c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A52" s="75"/>
      <c r="AB52" s="162">
        <f>[1]Profesional!H125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69"/>
      <c r="C53" s="196"/>
      <c r="D53" s="197"/>
      <c r="E53" s="197"/>
      <c r="F53" s="198"/>
      <c r="G53" s="76">
        <v>3</v>
      </c>
      <c r="H53" s="71" t="s">
        <v>38</v>
      </c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7"/>
      <c r="V53" s="77"/>
      <c r="W53" s="77"/>
      <c r="X53" s="77"/>
      <c r="Y53" s="77"/>
      <c r="Z53" s="74"/>
      <c r="AA53" s="75"/>
      <c r="AB53" s="162">
        <f>[1]Profesional!I182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69"/>
      <c r="C54" s="78"/>
      <c r="D54" s="79"/>
      <c r="E54" s="79"/>
      <c r="F54" s="80"/>
      <c r="G54" s="76">
        <v>4</v>
      </c>
      <c r="H54" s="81" t="s">
        <v>39</v>
      </c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7"/>
      <c r="V54" s="77"/>
      <c r="W54" s="77"/>
      <c r="X54" s="77"/>
      <c r="Y54" s="77"/>
      <c r="Z54" s="74"/>
      <c r="AA54" s="75"/>
      <c r="AB54" s="162">
        <f>[1]Profesional!G199+[1]Profesional!G229+[1]Profesional!G245+[1]Profesional!H262</f>
        <v>15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69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15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2"/>
      <c r="C56" s="83"/>
      <c r="D56" s="83"/>
      <c r="E56" s="83"/>
      <c r="F56" s="84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2"/>
      <c r="C57" s="53"/>
      <c r="D57" s="53"/>
      <c r="E57" s="53"/>
      <c r="F57" s="54"/>
      <c r="G57" s="85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162">
        <f>[1]Pembelajaran!H40</f>
        <v>0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89" t="s">
        <v>41</v>
      </c>
      <c r="C58" s="90" t="s">
        <v>33</v>
      </c>
      <c r="D58" s="91"/>
      <c r="E58" s="91"/>
      <c r="F58" s="92"/>
      <c r="G58" s="64">
        <v>6</v>
      </c>
      <c r="H58" s="93" t="s">
        <v>42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6"/>
      <c r="C59" s="90" t="s">
        <v>43</v>
      </c>
      <c r="D59" s="91"/>
      <c r="E59" s="91"/>
      <c r="F59" s="92"/>
      <c r="G59" s="70">
        <v>7</v>
      </c>
      <c r="H59" s="81" t="s">
        <v>44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162">
        <f>[1]Pembelajaran!G105+[1]Pembelajaran!G141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99"/>
      <c r="C60" s="91"/>
      <c r="D60" s="91"/>
      <c r="E60" s="91"/>
      <c r="F60" s="92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0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2"/>
      <c r="C61" s="100"/>
      <c r="D61" s="100"/>
      <c r="E61" s="100"/>
      <c r="F61" s="101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2"/>
      <c r="C62" s="53"/>
      <c r="D62" s="53"/>
      <c r="E62" s="53"/>
      <c r="F62" s="54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'[1]Pengabdian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89" t="s">
        <v>47</v>
      </c>
      <c r="C63" s="90" t="s">
        <v>48</v>
      </c>
      <c r="D63" s="91"/>
      <c r="E63" s="91"/>
      <c r="F63" s="92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2"/>
      <c r="C64" s="90" t="s">
        <v>49</v>
      </c>
      <c r="D64" s="91"/>
      <c r="E64" s="91"/>
      <c r="F64" s="92"/>
      <c r="G64" s="70">
        <v>10</v>
      </c>
      <c r="H64" s="81" t="s">
        <v>50</v>
      </c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162">
        <f>'[1]Pengabdian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2"/>
      <c r="C65" s="90" t="s">
        <v>51</v>
      </c>
      <c r="D65" s="91"/>
      <c r="E65" s="91"/>
      <c r="F65" s="92"/>
      <c r="G65" s="70">
        <v>11</v>
      </c>
      <c r="H65" s="81" t="s">
        <v>52</v>
      </c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162">
        <f>'[1]Pengabdian Masy-Profesi'!G89</f>
        <v>0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99"/>
      <c r="C66" s="103"/>
      <c r="D66" s="91"/>
      <c r="E66" s="91"/>
      <c r="F66" s="92"/>
      <c r="G66" s="70">
        <v>12</v>
      </c>
      <c r="H66" s="81" t="s">
        <v>53</v>
      </c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162">
        <f>'[1]Pengabdian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4"/>
      <c r="C67" s="91"/>
      <c r="D67" s="91"/>
      <c r="E67" s="91"/>
      <c r="F67" s="92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0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2"/>
      <c r="C68" s="100"/>
      <c r="D68" s="100"/>
      <c r="E68" s="100"/>
      <c r="F68" s="101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5" t="s">
        <v>55</v>
      </c>
      <c r="C69" s="106" t="s">
        <v>48</v>
      </c>
      <c r="D69" s="53"/>
      <c r="E69" s="53"/>
      <c r="F69" s="54"/>
      <c r="G69" s="70">
        <v>14</v>
      </c>
      <c r="H69" s="81" t="s">
        <v>56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97"/>
      <c r="AA69" s="98"/>
      <c r="AB69" s="162">
        <f>'[1]Publikasi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2"/>
      <c r="C70" s="90" t="s">
        <v>57</v>
      </c>
      <c r="D70" s="91"/>
      <c r="E70" s="91"/>
      <c r="F70" s="92"/>
      <c r="G70" s="70">
        <v>15</v>
      </c>
      <c r="H70" s="81" t="s">
        <v>58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97"/>
      <c r="AA70" s="98"/>
      <c r="AB70" s="162">
        <f>'[1]Publikasi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4"/>
      <c r="C71" s="103"/>
      <c r="D71" s="91"/>
      <c r="E71" s="91"/>
      <c r="F71" s="92"/>
      <c r="G71" s="70">
        <v>16</v>
      </c>
      <c r="H71" s="81" t="s">
        <v>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97"/>
      <c r="AA71" s="98"/>
      <c r="AB71" s="162">
        <f>'[1]Publikasi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4"/>
      <c r="C72" s="103"/>
      <c r="D72" s="91"/>
      <c r="E72" s="91"/>
      <c r="F72" s="92"/>
      <c r="G72" s="70">
        <v>17</v>
      </c>
      <c r="H72" s="81" t="s">
        <v>60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97"/>
      <c r="AA72" s="98"/>
      <c r="AB72" s="162">
        <f>'[1]Publikasi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4"/>
      <c r="C73" s="103"/>
      <c r="D73" s="91"/>
      <c r="E73" s="91"/>
      <c r="F73" s="92"/>
      <c r="G73" s="108">
        <v>18</v>
      </c>
      <c r="H73" s="109" t="s">
        <v>61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1"/>
      <c r="AA73" s="112"/>
      <c r="AB73" s="162">
        <f>'[1]Publikasi '!F100+'[1]Publikasi '!F118+'[1]Publikasi '!F136+'[1]Publikasi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99"/>
      <c r="C74" s="91"/>
      <c r="D74" s="91"/>
      <c r="E74" s="91"/>
      <c r="F74" s="92"/>
      <c r="G74" s="64"/>
      <c r="H74" s="93" t="s">
        <v>62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94"/>
      <c r="AA74" s="95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99"/>
      <c r="C75" s="91"/>
      <c r="D75" s="91"/>
      <c r="E75" s="91"/>
      <c r="F75" s="92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2"/>
      <c r="C76" s="100"/>
      <c r="D76" s="100"/>
      <c r="E76" s="100"/>
      <c r="F76" s="101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99"/>
      <c r="C77" s="91"/>
      <c r="D77" s="91"/>
      <c r="E77" s="91"/>
      <c r="F77" s="92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'[1]Pengembangan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4" t="s">
        <v>65</v>
      </c>
      <c r="C78" s="103" t="s">
        <v>33</v>
      </c>
      <c r="D78" s="103"/>
      <c r="E78" s="103"/>
      <c r="F78" s="115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6"/>
      <c r="C79" s="103" t="s">
        <v>66</v>
      </c>
      <c r="D79" s="103"/>
      <c r="E79" s="103"/>
      <c r="F79" s="115"/>
      <c r="G79" s="70">
        <v>21</v>
      </c>
      <c r="H79" s="81" t="s">
        <v>67</v>
      </c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8"/>
      <c r="AB79" s="162">
        <f>'[1]Pengembangan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6"/>
      <c r="C80" s="103" t="s">
        <v>68</v>
      </c>
      <c r="D80" s="103"/>
      <c r="E80" s="103"/>
      <c r="F80" s="115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7"/>
      <c r="C81" s="118"/>
      <c r="D81" s="118"/>
      <c r="E81" s="118"/>
      <c r="F81" s="119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69"/>
      <c r="C82" s="120"/>
      <c r="D82" s="91"/>
      <c r="E82" s="91"/>
      <c r="F82" s="92"/>
      <c r="G82" s="12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2"/>
    </row>
    <row r="83" spans="2:34" ht="15.75" customHeight="1" x14ac:dyDescent="0.35">
      <c r="B83" s="96" t="s">
        <v>70</v>
      </c>
      <c r="C83" s="90" t="s">
        <v>71</v>
      </c>
      <c r="D83" s="91"/>
      <c r="E83" s="91"/>
      <c r="F83" s="92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99"/>
      <c r="C84" s="123" t="s">
        <v>73</v>
      </c>
      <c r="D84" s="91"/>
      <c r="E84" s="91"/>
      <c r="F84" s="92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99"/>
      <c r="C85" s="91"/>
      <c r="D85" s="91"/>
      <c r="E85" s="91"/>
      <c r="F85" s="92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99"/>
      <c r="C86" s="91"/>
      <c r="D86" s="91"/>
      <c r="E86" s="91"/>
      <c r="F86" s="92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99"/>
      <c r="C87" s="91"/>
      <c r="D87" s="91"/>
      <c r="E87" s="91"/>
      <c r="F87" s="92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99"/>
      <c r="C88" s="91"/>
      <c r="D88" s="91"/>
      <c r="E88" s="91"/>
      <c r="F88" s="92"/>
      <c r="G88" s="152" t="s">
        <v>75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99"/>
      <c r="C89" s="91"/>
      <c r="D89" s="91"/>
      <c r="E89" s="91"/>
      <c r="F89" s="92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99"/>
      <c r="C90" s="91"/>
      <c r="D90" s="91"/>
      <c r="E90" s="91"/>
      <c r="F90" s="92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99"/>
      <c r="C91" s="91"/>
      <c r="D91" s="91"/>
      <c r="E91" s="91"/>
      <c r="F91" s="92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99"/>
      <c r="C92" s="91"/>
      <c r="D92" s="91"/>
      <c r="E92" s="91"/>
      <c r="F92" s="92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99"/>
      <c r="C93" s="91"/>
      <c r="D93" s="91"/>
      <c r="E93" s="91"/>
      <c r="F93" s="92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99"/>
      <c r="C94" s="91"/>
      <c r="D94" s="91"/>
      <c r="E94" s="91"/>
      <c r="F94" s="92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99"/>
      <c r="C95" s="91"/>
      <c r="D95" s="91"/>
      <c r="E95" s="91"/>
      <c r="F95" s="92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2"/>
      <c r="C96" s="100"/>
      <c r="D96" s="100"/>
      <c r="E96" s="100"/>
      <c r="F96" s="101"/>
      <c r="G96" s="51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2"/>
      <c r="C97" s="53"/>
      <c r="D97" s="53"/>
      <c r="E97" s="53"/>
      <c r="F97" s="53"/>
      <c r="G97" s="12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2"/>
    </row>
    <row r="98" spans="2:34" ht="20.25" customHeight="1" x14ac:dyDescent="0.35">
      <c r="B98" s="104" t="s">
        <v>81</v>
      </c>
      <c r="C98" s="103" t="s">
        <v>82</v>
      </c>
      <c r="D98" s="132"/>
      <c r="E98" s="91"/>
      <c r="F98" s="91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4"/>
      <c r="C99" s="103"/>
      <c r="D99" s="132"/>
      <c r="E99" s="91"/>
      <c r="F99" s="91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2"/>
      <c r="C100" s="100"/>
      <c r="D100" s="100"/>
      <c r="E100" s="100"/>
      <c r="F100" s="10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4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B18:C19"/>
    <mergeCell ref="F18:AG19"/>
    <mergeCell ref="B20:C21"/>
    <mergeCell ref="F20:AH21"/>
    <mergeCell ref="F22:AH22"/>
    <mergeCell ref="B23:C24"/>
    <mergeCell ref="F23:AH24"/>
    <mergeCell ref="B12:C13"/>
    <mergeCell ref="D12:D13"/>
    <mergeCell ref="B15:C17"/>
    <mergeCell ref="U16:V16"/>
    <mergeCell ref="W16:X16"/>
    <mergeCell ref="Z16:AA16"/>
    <mergeCell ref="B33:C34"/>
    <mergeCell ref="F33:AH34"/>
    <mergeCell ref="B35:C36"/>
    <mergeCell ref="F35:AH36"/>
    <mergeCell ref="B37:C38"/>
    <mergeCell ref="F37:AH38"/>
    <mergeCell ref="B25:C26"/>
    <mergeCell ref="F25:AH26"/>
    <mergeCell ref="F27:AG29"/>
    <mergeCell ref="B30:C30"/>
    <mergeCell ref="F30:AG30"/>
    <mergeCell ref="B31:C32"/>
    <mergeCell ref="F31:AH32"/>
    <mergeCell ref="B45:C47"/>
    <mergeCell ref="D45:D47"/>
    <mergeCell ref="F45:AH47"/>
    <mergeCell ref="B48:AA48"/>
    <mergeCell ref="AB48:AH48"/>
    <mergeCell ref="AB49:AH51"/>
    <mergeCell ref="C50:F50"/>
    <mergeCell ref="C51:F51"/>
    <mergeCell ref="B39:C40"/>
    <mergeCell ref="F39:AH40"/>
    <mergeCell ref="B41:C42"/>
    <mergeCell ref="F41:AH42"/>
    <mergeCell ref="B43:C44"/>
    <mergeCell ref="F43:AH44"/>
    <mergeCell ref="C52:F52"/>
    <mergeCell ref="AB52:AH52"/>
    <mergeCell ref="C53:F53"/>
    <mergeCell ref="AB53:AH53"/>
    <mergeCell ref="AB54:AH54"/>
    <mergeCell ref="C55:F55"/>
    <mergeCell ref="G55:G56"/>
    <mergeCell ref="H55:AA56"/>
    <mergeCell ref="AB55:AH56"/>
    <mergeCell ref="AB64:AH64"/>
    <mergeCell ref="AB65:AH65"/>
    <mergeCell ref="AB66:AH66"/>
    <mergeCell ref="G67:G68"/>
    <mergeCell ref="H67:AA68"/>
    <mergeCell ref="AB67:AH68"/>
    <mergeCell ref="AB57:AH5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7EFD-F6F5-4F83-8E73-6FBDCD6177E1}">
  <sheetPr>
    <tabColor theme="1"/>
  </sheetPr>
  <dimension ref="B2:AH158"/>
  <sheetViews>
    <sheetView showGridLines="0" zoomScale="75" zoomScaleNormal="75" workbookViewId="0">
      <selection activeCell="AN11" sqref="AN1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'[2]Form P2KB 01'!V7:X8</f>
        <v>2</v>
      </c>
      <c r="W7" s="261"/>
      <c r="X7" s="273"/>
      <c r="Y7" s="241">
        <f>'[2]Form P2KB 01'!Y7:AA8</f>
        <v>0</v>
      </c>
      <c r="Z7" s="242"/>
      <c r="AA7" s="243"/>
      <c r="AB7" s="241">
        <f>'[2]Form P2KB 01'!AB7:AD8</f>
        <v>1</v>
      </c>
      <c r="AC7" s="242"/>
      <c r="AD7" s="243"/>
      <c r="AE7" s="241">
        <f>'[2]Form P2KB 01'!AE7:AG8</f>
        <v>7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7</v>
      </c>
      <c r="AA10" s="249" t="s">
        <v>12</v>
      </c>
      <c r="AB10" s="2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7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5" t="s">
        <v>13</v>
      </c>
      <c r="C12" s="206"/>
      <c r="D12" s="21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7"/>
      <c r="C13" s="208"/>
      <c r="D13" s="212"/>
      <c r="E13" s="26"/>
      <c r="F13" s="28">
        <v>9</v>
      </c>
      <c r="G13" s="28">
        <v>1</v>
      </c>
      <c r="H13" s="28">
        <v>6</v>
      </c>
      <c r="I13" s="29">
        <v>7</v>
      </c>
      <c r="J13" s="30">
        <v>9</v>
      </c>
      <c r="K13" s="29"/>
      <c r="L13" s="2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05" t="s">
        <v>15</v>
      </c>
      <c r="C15" s="20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7"/>
      <c r="C16" s="208"/>
      <c r="D16" s="41" t="s">
        <v>14</v>
      </c>
      <c r="E16" s="42"/>
      <c r="F16" s="28">
        <v>1</v>
      </c>
      <c r="G16" s="28">
        <v>3</v>
      </c>
      <c r="H16" s="28">
        <v>4</v>
      </c>
      <c r="I16" s="31"/>
      <c r="J16" s="28">
        <v>2</v>
      </c>
      <c r="K16" s="28">
        <v>0</v>
      </c>
      <c r="L16" s="28">
        <v>1</v>
      </c>
      <c r="M16" s="28">
        <v>5</v>
      </c>
      <c r="N16" s="31"/>
      <c r="O16" s="28">
        <v>0</v>
      </c>
      <c r="P16" s="28">
        <v>0</v>
      </c>
      <c r="Q16" s="28">
        <v>3</v>
      </c>
      <c r="R16" s="28">
        <v>5</v>
      </c>
      <c r="S16" s="31"/>
      <c r="T16" s="28">
        <v>0</v>
      </c>
      <c r="U16" s="239">
        <v>4</v>
      </c>
      <c r="V16" s="240"/>
      <c r="W16" s="239">
        <v>4</v>
      </c>
      <c r="X16" s="240"/>
      <c r="Y16" s="28">
        <v>6</v>
      </c>
      <c r="Z16" s="239">
        <v>1</v>
      </c>
      <c r="AA16" s="240"/>
      <c r="AB16" s="31"/>
      <c r="AC16" s="31"/>
      <c r="AD16" s="31"/>
      <c r="AE16" s="31"/>
      <c r="AF16" s="31"/>
      <c r="AG16" s="31"/>
      <c r="AH16" s="31"/>
    </row>
    <row r="17" spans="2:34" ht="6" customHeight="1" x14ac:dyDescent="0.35">
      <c r="B17" s="209"/>
      <c r="C17" s="210"/>
      <c r="D17" s="34"/>
      <c r="E17" s="4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05" t="s">
        <v>16</v>
      </c>
      <c r="C18" s="206"/>
      <c r="D18" s="41"/>
      <c r="E18" s="42"/>
      <c r="F18" s="214" t="str">
        <f>'[2]Form P2KB 01'!F18:AG19</f>
        <v>Jaka Panca Satriawan</v>
      </c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44"/>
    </row>
    <row r="19" spans="2:34" ht="15.5" x14ac:dyDescent="0.35">
      <c r="B19" s="209"/>
      <c r="C19" s="210"/>
      <c r="D19" s="34" t="s">
        <v>14</v>
      </c>
      <c r="E19" s="4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45"/>
    </row>
    <row r="20" spans="2:34" ht="6.75" customHeight="1" x14ac:dyDescent="0.35">
      <c r="B20" s="234" t="s">
        <v>17</v>
      </c>
      <c r="C20" s="235"/>
      <c r="D20" s="41"/>
      <c r="E20" s="42"/>
      <c r="F20" s="214" t="str">
        <f>'[2]Form P2KB 01'!F20:AH21</f>
        <v>Palembang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2:34" x14ac:dyDescent="0.35">
      <c r="B21" s="236"/>
      <c r="C21" s="237"/>
      <c r="D21" s="34" t="s">
        <v>14</v>
      </c>
      <c r="E21" s="4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</row>
    <row r="22" spans="2:34" ht="17.25" customHeight="1" x14ac:dyDescent="0.35">
      <c r="B22" s="32" t="s">
        <v>18</v>
      </c>
      <c r="C22" s="46"/>
      <c r="D22" s="34" t="s">
        <v>14</v>
      </c>
      <c r="E22" s="43"/>
      <c r="F22" s="238">
        <f>'[2]Form P2KB 01'!F22:AH22</f>
        <v>30916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</row>
    <row r="23" spans="2:34" ht="5.25" customHeight="1" x14ac:dyDescent="0.35">
      <c r="B23" s="205" t="s">
        <v>19</v>
      </c>
      <c r="C23" s="206"/>
      <c r="D23" s="41"/>
      <c r="E23" s="42"/>
      <c r="F23" s="214" t="str">
        <f>'[2]Form P2KB 01'!F23:AH24</f>
        <v>Spesialis Penyakit Dalam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2:34" x14ac:dyDescent="0.35">
      <c r="B24" s="209"/>
      <c r="C24" s="210"/>
      <c r="D24" s="34" t="s">
        <v>14</v>
      </c>
      <c r="E24" s="4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</row>
    <row r="25" spans="2:34" ht="6" customHeight="1" x14ac:dyDescent="0.35">
      <c r="B25" s="205" t="s">
        <v>20</v>
      </c>
      <c r="C25" s="206"/>
      <c r="D25" s="41"/>
      <c r="E25" s="42"/>
      <c r="F25" s="233">
        <f>'[2]Form P2KB 01'!F25:AH26</f>
        <v>44430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2:34" ht="15" customHeight="1" x14ac:dyDescent="0.35">
      <c r="B26" s="209"/>
      <c r="C26" s="210"/>
      <c r="D26" s="34" t="s">
        <v>14</v>
      </c>
      <c r="E26" s="4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</row>
    <row r="27" spans="2:34" ht="5.25" customHeight="1" x14ac:dyDescent="0.35">
      <c r="B27" s="47"/>
      <c r="C27" s="48"/>
      <c r="D27" s="41"/>
      <c r="E27" s="42"/>
      <c r="F27" s="214" t="str">
        <f>'[2]Form P2KB 01'!F27:AG29</f>
        <v>Jl. Lumut hijau 1 terusan nomor 8 Komplek Mega Cinere Blok L RT 5 RW 7</v>
      </c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44"/>
    </row>
    <row r="28" spans="2:34" ht="13.5" customHeight="1" x14ac:dyDescent="0.35">
      <c r="B28" s="49" t="s">
        <v>21</v>
      </c>
      <c r="C28" s="50"/>
      <c r="D28" s="41" t="s">
        <v>14</v>
      </c>
      <c r="E28" s="42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44"/>
    </row>
    <row r="29" spans="2:34" ht="3" customHeight="1" x14ac:dyDescent="0.35">
      <c r="B29" s="32"/>
      <c r="C29" s="46"/>
      <c r="D29" s="34"/>
      <c r="E29" s="43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45"/>
    </row>
    <row r="30" spans="2:34" ht="19.5" customHeight="1" x14ac:dyDescent="0.35">
      <c r="B30" s="209" t="s">
        <v>22</v>
      </c>
      <c r="C30" s="210"/>
      <c r="D30" s="34" t="s">
        <v>14</v>
      </c>
      <c r="E30" s="43"/>
      <c r="F30" s="216" t="str">
        <f>'[2]Form P2KB 01'!F30:AG30</f>
        <v>Cinere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45"/>
    </row>
    <row r="31" spans="2:34" ht="4.5" customHeight="1" x14ac:dyDescent="0.35">
      <c r="B31" s="205" t="s">
        <v>23</v>
      </c>
      <c r="C31" s="206"/>
      <c r="D31" s="41"/>
      <c r="E31" s="42"/>
      <c r="F31" s="214" t="str">
        <f>'[2]Form P2KB 01'!F31:AH32</f>
        <v>Cinere</v>
      </c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</row>
    <row r="32" spans="2:34" x14ac:dyDescent="0.35">
      <c r="B32" s="209"/>
      <c r="C32" s="210"/>
      <c r="D32" s="34" t="s">
        <v>14</v>
      </c>
      <c r="E32" s="43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</row>
    <row r="33" spans="2:34" ht="6" customHeight="1" x14ac:dyDescent="0.35">
      <c r="B33" s="205" t="s">
        <v>24</v>
      </c>
      <c r="C33" s="206"/>
      <c r="D33" s="41"/>
      <c r="E33" s="42"/>
      <c r="F33" s="214" t="str">
        <f>'[2]Form P2KB 01'!F33:AH34</f>
        <v>Depok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</row>
    <row r="34" spans="2:34" x14ac:dyDescent="0.35">
      <c r="B34" s="209"/>
      <c r="C34" s="210"/>
      <c r="D34" s="34" t="s">
        <v>14</v>
      </c>
      <c r="E34" s="4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</row>
    <row r="35" spans="2:34" ht="5.25" customHeight="1" x14ac:dyDescent="0.35">
      <c r="B35" s="205" t="s">
        <v>25</v>
      </c>
      <c r="C35" s="206"/>
      <c r="D35" s="41"/>
      <c r="E35" s="42"/>
      <c r="F35" s="214" t="str">
        <f>'[2]Form P2KB 01'!F35:AH36</f>
        <v>Jawa Barat</v>
      </c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2:34" x14ac:dyDescent="0.35">
      <c r="B36" s="209"/>
      <c r="C36" s="210"/>
      <c r="D36" s="34" t="s">
        <v>14</v>
      </c>
      <c r="E36" s="43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</row>
    <row r="37" spans="2:34" ht="4.5" customHeight="1" x14ac:dyDescent="0.35">
      <c r="B37" s="205" t="s">
        <v>26</v>
      </c>
      <c r="C37" s="206"/>
      <c r="D37" s="41"/>
      <c r="E37" s="42"/>
      <c r="F37" s="214">
        <f>'[2]Form P2KB 01'!F37:AH38</f>
        <v>16514</v>
      </c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2:34" x14ac:dyDescent="0.35">
      <c r="B38" s="209"/>
      <c r="C38" s="210"/>
      <c r="D38" s="34" t="s">
        <v>14</v>
      </c>
      <c r="E38" s="43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</row>
    <row r="39" spans="2:34" ht="5.25" customHeight="1" x14ac:dyDescent="0.35">
      <c r="B39" s="205" t="s">
        <v>27</v>
      </c>
      <c r="C39" s="206"/>
      <c r="D39" s="41"/>
      <c r="E39" s="42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2:34" x14ac:dyDescent="0.35">
      <c r="B40" s="209"/>
      <c r="C40" s="210"/>
      <c r="D40" s="34" t="s">
        <v>14</v>
      </c>
      <c r="E40" s="43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</row>
    <row r="41" spans="2:34" ht="6" customHeight="1" x14ac:dyDescent="0.35">
      <c r="B41" s="205" t="s">
        <v>28</v>
      </c>
      <c r="C41" s="206"/>
      <c r="D41" s="41"/>
      <c r="E41" s="4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2:34" ht="15.75" customHeight="1" x14ac:dyDescent="0.35">
      <c r="B42" s="209"/>
      <c r="C42" s="210"/>
      <c r="D42" s="34" t="s">
        <v>14</v>
      </c>
      <c r="E42" s="43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</row>
    <row r="43" spans="2:34" ht="6" customHeight="1" x14ac:dyDescent="0.35">
      <c r="B43" s="205" t="s">
        <v>29</v>
      </c>
      <c r="C43" s="206"/>
      <c r="D43" s="41"/>
      <c r="E43" s="42"/>
      <c r="F43" s="214" t="str">
        <f>'[2]Form P2KB 01'!F43:AH44</f>
        <v>089692776660</v>
      </c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2:34" x14ac:dyDescent="0.35">
      <c r="B44" s="209"/>
      <c r="C44" s="210"/>
      <c r="D44" s="34" t="s">
        <v>14</v>
      </c>
      <c r="E44" s="43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2:34" ht="6" customHeight="1" x14ac:dyDescent="0.35">
      <c r="B45" s="205" t="s">
        <v>30</v>
      </c>
      <c r="C45" s="206"/>
      <c r="D45" s="211" t="s">
        <v>14</v>
      </c>
      <c r="E45" s="42"/>
      <c r="F45" s="214" t="str">
        <f>'[2]Form P2KB 01'!F46</f>
        <v>jakapancas@gmail.com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7"/>
      <c r="C46" s="208"/>
      <c r="D46" s="212"/>
      <c r="E46" s="4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9"/>
      <c r="C47" s="210"/>
      <c r="D47" s="213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31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52"/>
      <c r="C49" s="53"/>
      <c r="D49" s="53"/>
      <c r="E49" s="53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6"/>
      <c r="AB49" s="223">
        <f>[2]Profesional!I39+[2]Profesional!H82</f>
        <v>12</v>
      </c>
      <c r="AC49" s="224"/>
      <c r="AD49" s="224"/>
      <c r="AE49" s="224"/>
      <c r="AF49" s="224"/>
      <c r="AG49" s="224"/>
      <c r="AH49" s="225"/>
    </row>
    <row r="50" spans="2:34" ht="16.5" customHeight="1" x14ac:dyDescent="0.35">
      <c r="B50" s="58" t="s">
        <v>32</v>
      </c>
      <c r="C50" s="232" t="s">
        <v>33</v>
      </c>
      <c r="D50" s="197"/>
      <c r="E50" s="197"/>
      <c r="F50" s="198"/>
      <c r="G50" s="59">
        <v>1</v>
      </c>
      <c r="H50" s="60" t="s">
        <v>34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/>
      <c r="AA50" s="62"/>
      <c r="AB50" s="226"/>
      <c r="AC50" s="227"/>
      <c r="AD50" s="227"/>
      <c r="AE50" s="227"/>
      <c r="AF50" s="227"/>
      <c r="AG50" s="227"/>
      <c r="AH50" s="228"/>
    </row>
    <row r="51" spans="2:34" ht="15.75" customHeight="1" x14ac:dyDescent="0.35">
      <c r="B51" s="63"/>
      <c r="C51" s="232" t="s">
        <v>35</v>
      </c>
      <c r="D51" s="197"/>
      <c r="E51" s="197"/>
      <c r="F51" s="198"/>
      <c r="G51" s="64"/>
      <c r="H51" s="65" t="s">
        <v>36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229"/>
      <c r="AC51" s="230"/>
      <c r="AD51" s="230"/>
      <c r="AE51" s="230"/>
      <c r="AF51" s="230"/>
      <c r="AG51" s="230"/>
      <c r="AH51" s="231"/>
    </row>
    <row r="52" spans="2:34" ht="20.25" customHeight="1" x14ac:dyDescent="0.35">
      <c r="B52" s="69"/>
      <c r="C52" s="196"/>
      <c r="D52" s="197"/>
      <c r="E52" s="197"/>
      <c r="F52" s="198"/>
      <c r="G52" s="70">
        <v>2</v>
      </c>
      <c r="H52" s="71" t="s">
        <v>37</v>
      </c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A52" s="75"/>
      <c r="AB52" s="162">
        <f>[2]Profesional!H125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69"/>
      <c r="C53" s="196"/>
      <c r="D53" s="197"/>
      <c r="E53" s="197"/>
      <c r="F53" s="198"/>
      <c r="G53" s="76">
        <v>3</v>
      </c>
      <c r="H53" s="71" t="s">
        <v>38</v>
      </c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7"/>
      <c r="V53" s="77"/>
      <c r="W53" s="77"/>
      <c r="X53" s="77"/>
      <c r="Y53" s="77"/>
      <c r="Z53" s="74"/>
      <c r="AA53" s="75"/>
      <c r="AB53" s="162">
        <f>[2]Profesional!I182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69"/>
      <c r="C54" s="78"/>
      <c r="D54" s="79"/>
      <c r="E54" s="79"/>
      <c r="F54" s="80"/>
      <c r="G54" s="76">
        <v>4</v>
      </c>
      <c r="H54" s="81" t="s">
        <v>39</v>
      </c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7"/>
      <c r="V54" s="77"/>
      <c r="W54" s="77"/>
      <c r="X54" s="77"/>
      <c r="Y54" s="77"/>
      <c r="Z54" s="74"/>
      <c r="AA54" s="75"/>
      <c r="AB54" s="162">
        <f>[2]Profesional!G199+[2]Profesional!G229+[2]Profesional!G245+[2]Profesional!H262</f>
        <v>40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69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54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2"/>
      <c r="C56" s="83"/>
      <c r="D56" s="83"/>
      <c r="E56" s="83"/>
      <c r="F56" s="84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2"/>
      <c r="C57" s="53"/>
      <c r="D57" s="53"/>
      <c r="E57" s="53"/>
      <c r="F57" s="54"/>
      <c r="G57" s="85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162">
        <f>[2]Pembelajaran!H40</f>
        <v>48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89" t="s">
        <v>41</v>
      </c>
      <c r="C58" s="90" t="s">
        <v>33</v>
      </c>
      <c r="D58" s="91"/>
      <c r="E58" s="91"/>
      <c r="F58" s="92"/>
      <c r="G58" s="64">
        <v>6</v>
      </c>
      <c r="H58" s="93" t="s">
        <v>42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6"/>
      <c r="C59" s="90" t="s">
        <v>43</v>
      </c>
      <c r="D59" s="91"/>
      <c r="E59" s="91"/>
      <c r="F59" s="92"/>
      <c r="G59" s="70">
        <v>7</v>
      </c>
      <c r="H59" s="81" t="s">
        <v>44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162">
        <f>[2]Pembelajaran!G105+[2]Pembelajaran!G141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99"/>
      <c r="C60" s="91"/>
      <c r="D60" s="91"/>
      <c r="E60" s="91"/>
      <c r="F60" s="92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48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2"/>
      <c r="C61" s="100"/>
      <c r="D61" s="100"/>
      <c r="E61" s="100"/>
      <c r="F61" s="101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2"/>
      <c r="C62" s="53"/>
      <c r="D62" s="53"/>
      <c r="E62" s="53"/>
      <c r="F62" s="54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'[2]Pengabdian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89" t="s">
        <v>47</v>
      </c>
      <c r="C63" s="90" t="s">
        <v>48</v>
      </c>
      <c r="D63" s="91"/>
      <c r="E63" s="91"/>
      <c r="F63" s="92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2"/>
      <c r="C64" s="90" t="s">
        <v>49</v>
      </c>
      <c r="D64" s="91"/>
      <c r="E64" s="91"/>
      <c r="F64" s="92"/>
      <c r="G64" s="70">
        <v>10</v>
      </c>
      <c r="H64" s="81" t="s">
        <v>50</v>
      </c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162">
        <f>'[2]Pengabdian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2"/>
      <c r="C65" s="90" t="s">
        <v>51</v>
      </c>
      <c r="D65" s="91"/>
      <c r="E65" s="91"/>
      <c r="F65" s="92"/>
      <c r="G65" s="70">
        <v>11</v>
      </c>
      <c r="H65" s="81" t="s">
        <v>52</v>
      </c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162">
        <f>'[2]Pengabdian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99"/>
      <c r="C66" s="103"/>
      <c r="D66" s="91"/>
      <c r="E66" s="91"/>
      <c r="F66" s="92"/>
      <c r="G66" s="70">
        <v>12</v>
      </c>
      <c r="H66" s="81" t="s">
        <v>53</v>
      </c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162">
        <f>'[2]Pengabdian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4"/>
      <c r="C67" s="91"/>
      <c r="D67" s="91"/>
      <c r="E67" s="91"/>
      <c r="F67" s="92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2"/>
      <c r="C68" s="100"/>
      <c r="D68" s="100"/>
      <c r="E68" s="100"/>
      <c r="F68" s="101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5" t="s">
        <v>55</v>
      </c>
      <c r="C69" s="106" t="s">
        <v>48</v>
      </c>
      <c r="D69" s="53"/>
      <c r="E69" s="53"/>
      <c r="F69" s="54"/>
      <c r="G69" s="70">
        <v>14</v>
      </c>
      <c r="H69" s="81" t="s">
        <v>56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97"/>
      <c r="AA69" s="98"/>
      <c r="AB69" s="162">
        <f>'[2]Publikasi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2"/>
      <c r="C70" s="90" t="s">
        <v>57</v>
      </c>
      <c r="D70" s="91"/>
      <c r="E70" s="91"/>
      <c r="F70" s="92"/>
      <c r="G70" s="70">
        <v>15</v>
      </c>
      <c r="H70" s="81" t="s">
        <v>58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97"/>
      <c r="AA70" s="98"/>
      <c r="AB70" s="162">
        <f>'[2]Publikasi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4"/>
      <c r="C71" s="103"/>
      <c r="D71" s="91"/>
      <c r="E71" s="91"/>
      <c r="F71" s="92"/>
      <c r="G71" s="70">
        <v>16</v>
      </c>
      <c r="H71" s="81" t="s">
        <v>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97"/>
      <c r="AA71" s="98"/>
      <c r="AB71" s="162">
        <f>'[2]Publikasi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4"/>
      <c r="C72" s="103"/>
      <c r="D72" s="91"/>
      <c r="E72" s="91"/>
      <c r="F72" s="92"/>
      <c r="G72" s="70">
        <v>17</v>
      </c>
      <c r="H72" s="81" t="s">
        <v>60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97"/>
      <c r="AA72" s="98"/>
      <c r="AB72" s="162">
        <f>'[2]Publikasi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4"/>
      <c r="C73" s="103"/>
      <c r="D73" s="91"/>
      <c r="E73" s="91"/>
      <c r="F73" s="92"/>
      <c r="G73" s="108">
        <v>18</v>
      </c>
      <c r="H73" s="109" t="s">
        <v>61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1"/>
      <c r="AA73" s="112"/>
      <c r="AB73" s="162">
        <f>'[2]Publikasi '!F100+'[2]Publikasi '!F118+'[2]Publikasi '!F136+'[2]Publikasi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99"/>
      <c r="C74" s="91"/>
      <c r="D74" s="91"/>
      <c r="E74" s="91"/>
      <c r="F74" s="92"/>
      <c r="G74" s="64"/>
      <c r="H74" s="93" t="s">
        <v>62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94"/>
      <c r="AA74" s="95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99"/>
      <c r="C75" s="91"/>
      <c r="D75" s="91"/>
      <c r="E75" s="91"/>
      <c r="F75" s="92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2"/>
      <c r="C76" s="100"/>
      <c r="D76" s="100"/>
      <c r="E76" s="100"/>
      <c r="F76" s="101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99"/>
      <c r="C77" s="91"/>
      <c r="D77" s="91"/>
      <c r="E77" s="91"/>
      <c r="F77" s="92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'[2]Pengembangan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4" t="s">
        <v>65</v>
      </c>
      <c r="C78" s="103" t="s">
        <v>33</v>
      </c>
      <c r="D78" s="103"/>
      <c r="E78" s="103"/>
      <c r="F78" s="115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6"/>
      <c r="C79" s="103" t="s">
        <v>66</v>
      </c>
      <c r="D79" s="103"/>
      <c r="E79" s="103"/>
      <c r="F79" s="115"/>
      <c r="G79" s="70">
        <v>21</v>
      </c>
      <c r="H79" s="81" t="s">
        <v>67</v>
      </c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8"/>
      <c r="AB79" s="162">
        <f>'[2]Pengembangan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6"/>
      <c r="C80" s="103" t="s">
        <v>68</v>
      </c>
      <c r="D80" s="103"/>
      <c r="E80" s="103"/>
      <c r="F80" s="115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7"/>
      <c r="C81" s="118"/>
      <c r="D81" s="118"/>
      <c r="E81" s="118"/>
      <c r="F81" s="119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69"/>
      <c r="C82" s="120"/>
      <c r="D82" s="91"/>
      <c r="E82" s="91"/>
      <c r="F82" s="92"/>
      <c r="G82" s="12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2"/>
    </row>
    <row r="83" spans="2:34" ht="15.75" customHeight="1" x14ac:dyDescent="0.35">
      <c r="B83" s="96" t="s">
        <v>70</v>
      </c>
      <c r="C83" s="90" t="s">
        <v>71</v>
      </c>
      <c r="D83" s="91"/>
      <c r="E83" s="91"/>
      <c r="F83" s="92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99"/>
      <c r="C84" s="123" t="s">
        <v>73</v>
      </c>
      <c r="D84" s="91"/>
      <c r="E84" s="91"/>
      <c r="F84" s="92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99"/>
      <c r="C85" s="91"/>
      <c r="D85" s="91"/>
      <c r="E85" s="91"/>
      <c r="F85" s="92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99"/>
      <c r="C86" s="91"/>
      <c r="D86" s="91"/>
      <c r="E86" s="91"/>
      <c r="F86" s="92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99"/>
      <c r="C87" s="91"/>
      <c r="D87" s="91"/>
      <c r="E87" s="91"/>
      <c r="F87" s="92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99"/>
      <c r="C88" s="91"/>
      <c r="D88" s="91"/>
      <c r="E88" s="91"/>
      <c r="F88" s="92"/>
      <c r="G88" s="152" t="s">
        <v>87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99"/>
      <c r="C89" s="91"/>
      <c r="D89" s="91"/>
      <c r="E89" s="91"/>
      <c r="F89" s="92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99"/>
      <c r="C90" s="91"/>
      <c r="D90" s="91"/>
      <c r="E90" s="91"/>
      <c r="F90" s="92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99"/>
      <c r="C91" s="91"/>
      <c r="D91" s="91"/>
      <c r="E91" s="91"/>
      <c r="F91" s="92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99"/>
      <c r="C92" s="91"/>
      <c r="D92" s="91"/>
      <c r="E92" s="91"/>
      <c r="F92" s="92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99"/>
      <c r="C93" s="91"/>
      <c r="D93" s="91"/>
      <c r="E93" s="91"/>
      <c r="F93" s="92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99"/>
      <c r="C94" s="91"/>
      <c r="D94" s="91"/>
      <c r="E94" s="91"/>
      <c r="F94" s="92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99"/>
      <c r="C95" s="91"/>
      <c r="D95" s="91"/>
      <c r="E95" s="91"/>
      <c r="F95" s="92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2"/>
      <c r="C96" s="100"/>
      <c r="D96" s="100"/>
      <c r="E96" s="100"/>
      <c r="F96" s="101"/>
      <c r="G96" s="51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2"/>
      <c r="C97" s="53"/>
      <c r="D97" s="53"/>
      <c r="E97" s="53"/>
      <c r="F97" s="53"/>
      <c r="G97" s="12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2"/>
    </row>
    <row r="98" spans="2:34" ht="20.25" customHeight="1" x14ac:dyDescent="0.35">
      <c r="B98" s="104" t="s">
        <v>81</v>
      </c>
      <c r="C98" s="103" t="s">
        <v>82</v>
      </c>
      <c r="D98" s="132"/>
      <c r="E98" s="91"/>
      <c r="F98" s="91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4"/>
      <c r="C99" s="103"/>
      <c r="D99" s="132"/>
      <c r="E99" s="91"/>
      <c r="F99" s="91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2"/>
      <c r="C100" s="100"/>
      <c r="D100" s="100"/>
      <c r="E100" s="100"/>
      <c r="F100" s="10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4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B18:C19"/>
    <mergeCell ref="F18:AG19"/>
    <mergeCell ref="B20:C21"/>
    <mergeCell ref="F20:AH21"/>
    <mergeCell ref="F22:AH22"/>
    <mergeCell ref="B23:C24"/>
    <mergeCell ref="F23:AH24"/>
    <mergeCell ref="B12:C13"/>
    <mergeCell ref="D12:D13"/>
    <mergeCell ref="B15:C17"/>
    <mergeCell ref="U16:V16"/>
    <mergeCell ref="W16:X16"/>
    <mergeCell ref="Z16:AA16"/>
    <mergeCell ref="B33:C34"/>
    <mergeCell ref="F33:AH34"/>
    <mergeCell ref="B35:C36"/>
    <mergeCell ref="F35:AH36"/>
    <mergeCell ref="B37:C38"/>
    <mergeCell ref="F37:AH38"/>
    <mergeCell ref="B25:C26"/>
    <mergeCell ref="F25:AH26"/>
    <mergeCell ref="F27:AG29"/>
    <mergeCell ref="B30:C30"/>
    <mergeCell ref="F30:AG30"/>
    <mergeCell ref="B31:C32"/>
    <mergeCell ref="F31:AH32"/>
    <mergeCell ref="B45:C47"/>
    <mergeCell ref="D45:D47"/>
    <mergeCell ref="F45:AH47"/>
    <mergeCell ref="B48:AA48"/>
    <mergeCell ref="AB48:AH48"/>
    <mergeCell ref="AB49:AH51"/>
    <mergeCell ref="C50:F50"/>
    <mergeCell ref="C51:F51"/>
    <mergeCell ref="B39:C40"/>
    <mergeCell ref="F39:AH40"/>
    <mergeCell ref="B41:C42"/>
    <mergeCell ref="F41:AH42"/>
    <mergeCell ref="B43:C44"/>
    <mergeCell ref="F43:AH44"/>
    <mergeCell ref="C52:F52"/>
    <mergeCell ref="AB52:AH52"/>
    <mergeCell ref="C53:F53"/>
    <mergeCell ref="AB53:AH53"/>
    <mergeCell ref="AB54:AH54"/>
    <mergeCell ref="C55:F55"/>
    <mergeCell ref="G55:G56"/>
    <mergeCell ref="H55:AA56"/>
    <mergeCell ref="AB55:AH56"/>
    <mergeCell ref="AB64:AH64"/>
    <mergeCell ref="AB65:AH65"/>
    <mergeCell ref="AB66:AH66"/>
    <mergeCell ref="G67:G68"/>
    <mergeCell ref="H67:AA68"/>
    <mergeCell ref="AB67:AH68"/>
    <mergeCell ref="AB57:AH5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7AED-F960-4EDE-AF11-4A432791831C}">
  <sheetPr>
    <tabColor theme="1"/>
  </sheetPr>
  <dimension ref="B2:AH158"/>
  <sheetViews>
    <sheetView showGridLines="0" zoomScale="75" zoomScaleNormal="75" workbookViewId="0">
      <selection activeCell="Z16" sqref="Z16:AA1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'[3]Form P2KB 01'!V7:X8</f>
        <v>2</v>
      </c>
      <c r="W7" s="261"/>
      <c r="X7" s="273"/>
      <c r="Y7" s="241">
        <f>'[3]Form P2KB 01'!Y7:AA8</f>
        <v>0</v>
      </c>
      <c r="Z7" s="242"/>
      <c r="AA7" s="243"/>
      <c r="AB7" s="241">
        <f>'[3]Form P2KB 01'!AB7:AD8</f>
        <v>1</v>
      </c>
      <c r="AC7" s="242"/>
      <c r="AD7" s="243"/>
      <c r="AE7" s="241">
        <f>'[3]Form P2KB 01'!AE7:AG8</f>
        <v>8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9" t="s">
        <v>12</v>
      </c>
      <c r="AB10" s="2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5" t="s">
        <v>13</v>
      </c>
      <c r="C12" s="206"/>
      <c r="D12" s="21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7"/>
      <c r="C13" s="208"/>
      <c r="D13" s="212"/>
      <c r="E13" s="26"/>
      <c r="F13" s="28">
        <v>9</v>
      </c>
      <c r="G13" s="28">
        <v>1</v>
      </c>
      <c r="H13" s="28">
        <v>6</v>
      </c>
      <c r="I13" s="29">
        <v>7</v>
      </c>
      <c r="J13" s="30">
        <v>9</v>
      </c>
      <c r="K13" s="29"/>
      <c r="L13" s="2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05" t="s">
        <v>15</v>
      </c>
      <c r="C15" s="20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7"/>
      <c r="C16" s="208"/>
      <c r="D16" s="41" t="s">
        <v>14</v>
      </c>
      <c r="E16" s="42"/>
      <c r="F16" s="28">
        <v>1</v>
      </c>
      <c r="G16" s="28">
        <v>3</v>
      </c>
      <c r="H16" s="28">
        <v>4</v>
      </c>
      <c r="I16" s="31"/>
      <c r="J16" s="28">
        <v>2</v>
      </c>
      <c r="K16" s="28">
        <v>0</v>
      </c>
      <c r="L16" s="28">
        <v>1</v>
      </c>
      <c r="M16" s="28">
        <v>5</v>
      </c>
      <c r="N16" s="31"/>
      <c r="O16" s="28">
        <v>0</v>
      </c>
      <c r="P16" s="28">
        <v>0</v>
      </c>
      <c r="Q16" s="28">
        <v>3</v>
      </c>
      <c r="R16" s="28">
        <v>5</v>
      </c>
      <c r="S16" s="31"/>
      <c r="T16" s="28">
        <v>0</v>
      </c>
      <c r="U16" s="239">
        <v>4</v>
      </c>
      <c r="V16" s="240"/>
      <c r="W16" s="239">
        <v>4</v>
      </c>
      <c r="X16" s="240"/>
      <c r="Y16" s="28">
        <v>6</v>
      </c>
      <c r="Z16" s="239">
        <v>1</v>
      </c>
      <c r="AA16" s="240"/>
      <c r="AB16" s="31"/>
      <c r="AC16" s="31"/>
      <c r="AD16" s="31"/>
      <c r="AE16" s="31"/>
      <c r="AF16" s="31"/>
      <c r="AG16" s="31"/>
      <c r="AH16" s="31"/>
    </row>
    <row r="17" spans="2:34" ht="6" customHeight="1" x14ac:dyDescent="0.35">
      <c r="B17" s="209"/>
      <c r="C17" s="210"/>
      <c r="D17" s="34"/>
      <c r="E17" s="4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05" t="s">
        <v>16</v>
      </c>
      <c r="C18" s="206"/>
      <c r="D18" s="41"/>
      <c r="E18" s="42"/>
      <c r="F18" s="214" t="str">
        <f>'[3]Form P2KB 01'!F18:AG19</f>
        <v>Jaka Panca Satriawan</v>
      </c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44"/>
    </row>
    <row r="19" spans="2:34" ht="15.5" x14ac:dyDescent="0.35">
      <c r="B19" s="209"/>
      <c r="C19" s="210"/>
      <c r="D19" s="34" t="s">
        <v>14</v>
      </c>
      <c r="E19" s="4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45"/>
    </row>
    <row r="20" spans="2:34" ht="6.75" customHeight="1" x14ac:dyDescent="0.35">
      <c r="B20" s="234" t="s">
        <v>17</v>
      </c>
      <c r="C20" s="235"/>
      <c r="D20" s="41"/>
      <c r="E20" s="42"/>
      <c r="F20" s="214" t="str">
        <f>'[3]Form P2KB 01'!F20:AH21</f>
        <v>Palembang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2:34" x14ac:dyDescent="0.35">
      <c r="B21" s="236"/>
      <c r="C21" s="237"/>
      <c r="D21" s="34" t="s">
        <v>14</v>
      </c>
      <c r="E21" s="4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</row>
    <row r="22" spans="2:34" ht="17.25" customHeight="1" x14ac:dyDescent="0.35">
      <c r="B22" s="32" t="s">
        <v>18</v>
      </c>
      <c r="C22" s="46"/>
      <c r="D22" s="34" t="s">
        <v>14</v>
      </c>
      <c r="E22" s="43"/>
      <c r="F22" s="238">
        <f>'[3]Form P2KB 01'!F22:AH22</f>
        <v>30916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</row>
    <row r="23" spans="2:34" ht="5.25" customHeight="1" x14ac:dyDescent="0.35">
      <c r="B23" s="205" t="s">
        <v>19</v>
      </c>
      <c r="C23" s="206"/>
      <c r="D23" s="41"/>
      <c r="E23" s="42"/>
      <c r="F23" s="214" t="str">
        <f>'[3]Form P2KB 01'!F23:AH24</f>
        <v>Spesialis Penyakit Dalam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2:34" x14ac:dyDescent="0.35">
      <c r="B24" s="209"/>
      <c r="C24" s="210"/>
      <c r="D24" s="34" t="s">
        <v>14</v>
      </c>
      <c r="E24" s="4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</row>
    <row r="25" spans="2:34" ht="6" customHeight="1" x14ac:dyDescent="0.35">
      <c r="B25" s="205" t="s">
        <v>20</v>
      </c>
      <c r="C25" s="206"/>
      <c r="D25" s="41"/>
      <c r="E25" s="42"/>
      <c r="F25" s="233">
        <f>'[3]Form P2KB 01'!F25:AH26</f>
        <v>44430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2:34" ht="15" customHeight="1" x14ac:dyDescent="0.35">
      <c r="B26" s="209"/>
      <c r="C26" s="210"/>
      <c r="D26" s="34" t="s">
        <v>14</v>
      </c>
      <c r="E26" s="4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</row>
    <row r="27" spans="2:34" ht="5.25" customHeight="1" x14ac:dyDescent="0.35">
      <c r="B27" s="47"/>
      <c r="C27" s="48"/>
      <c r="D27" s="41"/>
      <c r="E27" s="42"/>
      <c r="F27" s="214" t="str">
        <f>'[3]Form P2KB 01'!F27:AG29</f>
        <v>Jl. Lumut hijau 1 terusan nomor 8 Komplek Mega Cinere Blok L RT 5 RW 7</v>
      </c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44"/>
    </row>
    <row r="28" spans="2:34" ht="13.5" customHeight="1" x14ac:dyDescent="0.35">
      <c r="B28" s="49" t="s">
        <v>21</v>
      </c>
      <c r="C28" s="50"/>
      <c r="D28" s="41" t="s">
        <v>14</v>
      </c>
      <c r="E28" s="42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44"/>
    </row>
    <row r="29" spans="2:34" ht="3" customHeight="1" x14ac:dyDescent="0.35">
      <c r="B29" s="32"/>
      <c r="C29" s="46"/>
      <c r="D29" s="34"/>
      <c r="E29" s="43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45"/>
    </row>
    <row r="30" spans="2:34" ht="19.5" customHeight="1" x14ac:dyDescent="0.35">
      <c r="B30" s="209" t="s">
        <v>22</v>
      </c>
      <c r="C30" s="210"/>
      <c r="D30" s="34" t="s">
        <v>14</v>
      </c>
      <c r="E30" s="43"/>
      <c r="F30" s="216" t="str">
        <f>'[3]Form P2KB 01'!F30:AG30</f>
        <v>Cinere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45"/>
    </row>
    <row r="31" spans="2:34" ht="4.5" customHeight="1" x14ac:dyDescent="0.35">
      <c r="B31" s="205" t="s">
        <v>23</v>
      </c>
      <c r="C31" s="206"/>
      <c r="D31" s="41"/>
      <c r="E31" s="42"/>
      <c r="F31" s="214" t="str">
        <f>'[3]Form P2KB 01'!F31:AH32</f>
        <v>Cinere</v>
      </c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</row>
    <row r="32" spans="2:34" x14ac:dyDescent="0.35">
      <c r="B32" s="209"/>
      <c r="C32" s="210"/>
      <c r="D32" s="34" t="s">
        <v>14</v>
      </c>
      <c r="E32" s="43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</row>
    <row r="33" spans="2:34" ht="6" customHeight="1" x14ac:dyDescent="0.35">
      <c r="B33" s="205" t="s">
        <v>24</v>
      </c>
      <c r="C33" s="206"/>
      <c r="D33" s="41"/>
      <c r="E33" s="42"/>
      <c r="F33" s="214" t="str">
        <f>'[3]Form P2KB 01'!F33:AH34</f>
        <v>Depok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</row>
    <row r="34" spans="2:34" x14ac:dyDescent="0.35">
      <c r="B34" s="209"/>
      <c r="C34" s="210"/>
      <c r="D34" s="34" t="s">
        <v>14</v>
      </c>
      <c r="E34" s="4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</row>
    <row r="35" spans="2:34" ht="5.25" customHeight="1" x14ac:dyDescent="0.35">
      <c r="B35" s="205" t="s">
        <v>25</v>
      </c>
      <c r="C35" s="206"/>
      <c r="D35" s="41"/>
      <c r="E35" s="42"/>
      <c r="F35" s="214" t="str">
        <f>'[3]Form P2KB 01'!F35:AH36</f>
        <v>Jawa Barat</v>
      </c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2:34" x14ac:dyDescent="0.35">
      <c r="B36" s="209"/>
      <c r="C36" s="210"/>
      <c r="D36" s="34" t="s">
        <v>14</v>
      </c>
      <c r="E36" s="43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</row>
    <row r="37" spans="2:34" ht="4.5" customHeight="1" x14ac:dyDescent="0.35">
      <c r="B37" s="205" t="s">
        <v>26</v>
      </c>
      <c r="C37" s="206"/>
      <c r="D37" s="41"/>
      <c r="E37" s="42"/>
      <c r="F37" s="214">
        <f>'[3]Form P2KB 01'!F37:AH38</f>
        <v>16514</v>
      </c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2:34" x14ac:dyDescent="0.35">
      <c r="B38" s="209"/>
      <c r="C38" s="210"/>
      <c r="D38" s="34" t="s">
        <v>14</v>
      </c>
      <c r="E38" s="43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</row>
    <row r="39" spans="2:34" ht="5.25" customHeight="1" x14ac:dyDescent="0.35">
      <c r="B39" s="205" t="s">
        <v>27</v>
      </c>
      <c r="C39" s="206"/>
      <c r="D39" s="41"/>
      <c r="E39" s="42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2:34" x14ac:dyDescent="0.35">
      <c r="B40" s="209"/>
      <c r="C40" s="210"/>
      <c r="D40" s="34" t="s">
        <v>14</v>
      </c>
      <c r="E40" s="43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</row>
    <row r="41" spans="2:34" ht="6" customHeight="1" x14ac:dyDescent="0.35">
      <c r="B41" s="205" t="s">
        <v>28</v>
      </c>
      <c r="C41" s="206"/>
      <c r="D41" s="41"/>
      <c r="E41" s="4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2:34" ht="15.75" customHeight="1" x14ac:dyDescent="0.35">
      <c r="B42" s="209"/>
      <c r="C42" s="210"/>
      <c r="D42" s="34" t="s">
        <v>14</v>
      </c>
      <c r="E42" s="43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</row>
    <row r="43" spans="2:34" ht="6" customHeight="1" x14ac:dyDescent="0.35">
      <c r="B43" s="205" t="s">
        <v>29</v>
      </c>
      <c r="C43" s="206"/>
      <c r="D43" s="41"/>
      <c r="E43" s="42"/>
      <c r="F43" s="214" t="str">
        <f>'[3]Form P2KB 01'!F43:AH44</f>
        <v>089692776660</v>
      </c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2:34" x14ac:dyDescent="0.35">
      <c r="B44" s="209"/>
      <c r="C44" s="210"/>
      <c r="D44" s="34" t="s">
        <v>14</v>
      </c>
      <c r="E44" s="43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2:34" ht="6" customHeight="1" x14ac:dyDescent="0.35">
      <c r="B45" s="205" t="s">
        <v>30</v>
      </c>
      <c r="C45" s="206"/>
      <c r="D45" s="211" t="s">
        <v>14</v>
      </c>
      <c r="E45" s="42"/>
      <c r="F45" s="214" t="str">
        <f>'[3]Form P2KB 01'!F46</f>
        <v>jakapancas@gmail.com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7"/>
      <c r="C46" s="208"/>
      <c r="D46" s="212"/>
      <c r="E46" s="4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9"/>
      <c r="C47" s="210"/>
      <c r="D47" s="213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31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52"/>
      <c r="C49" s="53"/>
      <c r="D49" s="53"/>
      <c r="E49" s="53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6"/>
      <c r="AB49" s="223">
        <f>[3]Profesional!I39+[3]Profesional!H82</f>
        <v>11</v>
      </c>
      <c r="AC49" s="224"/>
      <c r="AD49" s="224"/>
      <c r="AE49" s="224"/>
      <c r="AF49" s="224"/>
      <c r="AG49" s="224"/>
      <c r="AH49" s="225"/>
    </row>
    <row r="50" spans="2:34" ht="16.5" customHeight="1" x14ac:dyDescent="0.35">
      <c r="B50" s="58" t="s">
        <v>32</v>
      </c>
      <c r="C50" s="232" t="s">
        <v>33</v>
      </c>
      <c r="D50" s="197"/>
      <c r="E50" s="197"/>
      <c r="F50" s="198"/>
      <c r="G50" s="59">
        <v>1</v>
      </c>
      <c r="H50" s="60" t="s">
        <v>34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/>
      <c r="AA50" s="62"/>
      <c r="AB50" s="226"/>
      <c r="AC50" s="227"/>
      <c r="AD50" s="227"/>
      <c r="AE50" s="227"/>
      <c r="AF50" s="227"/>
      <c r="AG50" s="227"/>
      <c r="AH50" s="228"/>
    </row>
    <row r="51" spans="2:34" ht="15.75" customHeight="1" x14ac:dyDescent="0.35">
      <c r="B51" s="63"/>
      <c r="C51" s="232" t="s">
        <v>35</v>
      </c>
      <c r="D51" s="197"/>
      <c r="E51" s="197"/>
      <c r="F51" s="198"/>
      <c r="G51" s="64"/>
      <c r="H51" s="65" t="s">
        <v>36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229"/>
      <c r="AC51" s="230"/>
      <c r="AD51" s="230"/>
      <c r="AE51" s="230"/>
      <c r="AF51" s="230"/>
      <c r="AG51" s="230"/>
      <c r="AH51" s="231"/>
    </row>
    <row r="52" spans="2:34" ht="20.25" customHeight="1" x14ac:dyDescent="0.35">
      <c r="B52" s="69"/>
      <c r="C52" s="196"/>
      <c r="D52" s="197"/>
      <c r="E52" s="197"/>
      <c r="F52" s="198"/>
      <c r="G52" s="70">
        <v>2</v>
      </c>
      <c r="H52" s="71" t="s">
        <v>37</v>
      </c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A52" s="75"/>
      <c r="AB52" s="162">
        <f>[3]Profesional!H125</f>
        <v>2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69"/>
      <c r="C53" s="196"/>
      <c r="D53" s="197"/>
      <c r="E53" s="197"/>
      <c r="F53" s="198"/>
      <c r="G53" s="76">
        <v>3</v>
      </c>
      <c r="H53" s="71" t="s">
        <v>38</v>
      </c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7"/>
      <c r="V53" s="77"/>
      <c r="W53" s="77"/>
      <c r="X53" s="77"/>
      <c r="Y53" s="77"/>
      <c r="Z53" s="74"/>
      <c r="AA53" s="75"/>
      <c r="AB53" s="162">
        <f>[3]Profesional!I182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69"/>
      <c r="C54" s="78"/>
      <c r="D54" s="79"/>
      <c r="E54" s="79"/>
      <c r="F54" s="80"/>
      <c r="G54" s="76">
        <v>4</v>
      </c>
      <c r="H54" s="81" t="s">
        <v>39</v>
      </c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7"/>
      <c r="V54" s="77"/>
      <c r="W54" s="77"/>
      <c r="X54" s="77"/>
      <c r="Y54" s="77"/>
      <c r="Z54" s="74"/>
      <c r="AA54" s="75"/>
      <c r="AB54" s="162">
        <f>[3]Profesional!G199+[3]Profesional!G229+[3]Profesional!G245+[3]Profesional!H262</f>
        <v>40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69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53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2"/>
      <c r="C56" s="83"/>
      <c r="D56" s="83"/>
      <c r="E56" s="83"/>
      <c r="F56" s="84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2"/>
      <c r="C57" s="53"/>
      <c r="D57" s="53"/>
      <c r="E57" s="53"/>
      <c r="F57" s="54"/>
      <c r="G57" s="85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162">
        <f>[3]Pembelajaran!H41</f>
        <v>76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89" t="s">
        <v>41</v>
      </c>
      <c r="C58" s="90" t="s">
        <v>33</v>
      </c>
      <c r="D58" s="91"/>
      <c r="E58" s="91"/>
      <c r="F58" s="92"/>
      <c r="G58" s="64">
        <v>6</v>
      </c>
      <c r="H58" s="93" t="s">
        <v>42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6"/>
      <c r="C59" s="90" t="s">
        <v>43</v>
      </c>
      <c r="D59" s="91"/>
      <c r="E59" s="91"/>
      <c r="F59" s="92"/>
      <c r="G59" s="70">
        <v>7</v>
      </c>
      <c r="H59" s="81" t="s">
        <v>44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162">
        <f>[3]Pembelajaran!G106+[3]Pembelajaran!G142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99"/>
      <c r="C60" s="91"/>
      <c r="D60" s="91"/>
      <c r="E60" s="91"/>
      <c r="F60" s="92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76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2"/>
      <c r="C61" s="100"/>
      <c r="D61" s="100"/>
      <c r="E61" s="100"/>
      <c r="F61" s="101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2"/>
      <c r="C62" s="53"/>
      <c r="D62" s="53"/>
      <c r="E62" s="53"/>
      <c r="F62" s="54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'[3]Pengabdian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89" t="s">
        <v>47</v>
      </c>
      <c r="C63" s="90" t="s">
        <v>48</v>
      </c>
      <c r="D63" s="91"/>
      <c r="E63" s="91"/>
      <c r="F63" s="92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2"/>
      <c r="C64" s="90" t="s">
        <v>49</v>
      </c>
      <c r="D64" s="91"/>
      <c r="E64" s="91"/>
      <c r="F64" s="92"/>
      <c r="G64" s="70">
        <v>10</v>
      </c>
      <c r="H64" s="81" t="s">
        <v>50</v>
      </c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162">
        <f>'[3]Pengabdian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2"/>
      <c r="C65" s="90" t="s">
        <v>51</v>
      </c>
      <c r="D65" s="91"/>
      <c r="E65" s="91"/>
      <c r="F65" s="92"/>
      <c r="G65" s="70">
        <v>11</v>
      </c>
      <c r="H65" s="81" t="s">
        <v>52</v>
      </c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162">
        <f>'[3]Pengabdian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99"/>
      <c r="C66" s="103"/>
      <c r="D66" s="91"/>
      <c r="E66" s="91"/>
      <c r="F66" s="92"/>
      <c r="G66" s="70">
        <v>12</v>
      </c>
      <c r="H66" s="81" t="s">
        <v>53</v>
      </c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162">
        <f>'[3]Pengabdian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4"/>
      <c r="C67" s="91"/>
      <c r="D67" s="91"/>
      <c r="E67" s="91"/>
      <c r="F67" s="92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2"/>
      <c r="C68" s="100"/>
      <c r="D68" s="100"/>
      <c r="E68" s="100"/>
      <c r="F68" s="101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5" t="s">
        <v>55</v>
      </c>
      <c r="C69" s="106" t="s">
        <v>48</v>
      </c>
      <c r="D69" s="53"/>
      <c r="E69" s="53"/>
      <c r="F69" s="54"/>
      <c r="G69" s="70">
        <v>14</v>
      </c>
      <c r="H69" s="81" t="s">
        <v>56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97"/>
      <c r="AA69" s="98"/>
      <c r="AB69" s="162">
        <f>'[3]Publikasi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2"/>
      <c r="C70" s="90" t="s">
        <v>57</v>
      </c>
      <c r="D70" s="91"/>
      <c r="E70" s="91"/>
      <c r="F70" s="92"/>
      <c r="G70" s="70">
        <v>15</v>
      </c>
      <c r="H70" s="81" t="s">
        <v>58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97"/>
      <c r="AA70" s="98"/>
      <c r="AB70" s="162">
        <f>'[3]Publikasi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4"/>
      <c r="C71" s="103"/>
      <c r="D71" s="91"/>
      <c r="E71" s="91"/>
      <c r="F71" s="92"/>
      <c r="G71" s="70">
        <v>16</v>
      </c>
      <c r="H71" s="81" t="s">
        <v>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97"/>
      <c r="AA71" s="98"/>
      <c r="AB71" s="162">
        <f>'[3]Publikasi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4"/>
      <c r="C72" s="103"/>
      <c r="D72" s="91"/>
      <c r="E72" s="91"/>
      <c r="F72" s="92"/>
      <c r="G72" s="70">
        <v>17</v>
      </c>
      <c r="H72" s="81" t="s">
        <v>60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97"/>
      <c r="AA72" s="98"/>
      <c r="AB72" s="162">
        <f>'[3]Publikasi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4"/>
      <c r="C73" s="103"/>
      <c r="D73" s="91"/>
      <c r="E73" s="91"/>
      <c r="F73" s="92"/>
      <c r="G73" s="108">
        <v>18</v>
      </c>
      <c r="H73" s="109" t="s">
        <v>61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1"/>
      <c r="AA73" s="112"/>
      <c r="AB73" s="162">
        <f>'[3]Publikasi '!F100+'[3]Publikasi '!F118+'[3]Publikasi '!F136+'[3]Publikasi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99"/>
      <c r="C74" s="91"/>
      <c r="D74" s="91"/>
      <c r="E74" s="91"/>
      <c r="F74" s="92"/>
      <c r="G74" s="64"/>
      <c r="H74" s="93" t="s">
        <v>62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94"/>
      <c r="AA74" s="95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99"/>
      <c r="C75" s="91"/>
      <c r="D75" s="91"/>
      <c r="E75" s="91"/>
      <c r="F75" s="92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2"/>
      <c r="C76" s="100"/>
      <c r="D76" s="100"/>
      <c r="E76" s="100"/>
      <c r="F76" s="101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99"/>
      <c r="C77" s="91"/>
      <c r="D77" s="91"/>
      <c r="E77" s="91"/>
      <c r="F77" s="92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'[3]Pengembangan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4" t="s">
        <v>65</v>
      </c>
      <c r="C78" s="103" t="s">
        <v>33</v>
      </c>
      <c r="D78" s="103"/>
      <c r="E78" s="103"/>
      <c r="F78" s="115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6"/>
      <c r="C79" s="103" t="s">
        <v>66</v>
      </c>
      <c r="D79" s="103"/>
      <c r="E79" s="103"/>
      <c r="F79" s="115"/>
      <c r="G79" s="70">
        <v>21</v>
      </c>
      <c r="H79" s="81" t="s">
        <v>67</v>
      </c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8"/>
      <c r="AB79" s="162">
        <f>'[3]Pengembangan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6"/>
      <c r="C80" s="103" t="s">
        <v>68</v>
      </c>
      <c r="D80" s="103"/>
      <c r="E80" s="103"/>
      <c r="F80" s="115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7"/>
      <c r="C81" s="118"/>
      <c r="D81" s="118"/>
      <c r="E81" s="118"/>
      <c r="F81" s="119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69"/>
      <c r="C82" s="120"/>
      <c r="D82" s="91"/>
      <c r="E82" s="91"/>
      <c r="F82" s="92"/>
      <c r="G82" s="12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2"/>
    </row>
    <row r="83" spans="2:34" ht="15.75" customHeight="1" x14ac:dyDescent="0.35">
      <c r="B83" s="96" t="s">
        <v>70</v>
      </c>
      <c r="C83" s="90" t="s">
        <v>71</v>
      </c>
      <c r="D83" s="91"/>
      <c r="E83" s="91"/>
      <c r="F83" s="92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99"/>
      <c r="C84" s="123" t="s">
        <v>73</v>
      </c>
      <c r="D84" s="91"/>
      <c r="E84" s="91"/>
      <c r="F84" s="92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99"/>
      <c r="C85" s="91"/>
      <c r="D85" s="91"/>
      <c r="E85" s="91"/>
      <c r="F85" s="92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99"/>
      <c r="C86" s="91"/>
      <c r="D86" s="91"/>
      <c r="E86" s="91"/>
      <c r="F86" s="92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99"/>
      <c r="C87" s="91"/>
      <c r="D87" s="91"/>
      <c r="E87" s="91"/>
      <c r="F87" s="92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99"/>
      <c r="C88" s="91"/>
      <c r="D88" s="91"/>
      <c r="E88" s="91"/>
      <c r="F88" s="92"/>
      <c r="G88" s="152" t="s">
        <v>88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99"/>
      <c r="C89" s="91"/>
      <c r="D89" s="91"/>
      <c r="E89" s="91"/>
      <c r="F89" s="92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99"/>
      <c r="C90" s="91"/>
      <c r="D90" s="91"/>
      <c r="E90" s="91"/>
      <c r="F90" s="92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99"/>
      <c r="C91" s="91"/>
      <c r="D91" s="91"/>
      <c r="E91" s="91"/>
      <c r="F91" s="92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99"/>
      <c r="C92" s="91"/>
      <c r="D92" s="91"/>
      <c r="E92" s="91"/>
      <c r="F92" s="92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99"/>
      <c r="C93" s="91"/>
      <c r="D93" s="91"/>
      <c r="E93" s="91"/>
      <c r="F93" s="92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99"/>
      <c r="C94" s="91"/>
      <c r="D94" s="91"/>
      <c r="E94" s="91"/>
      <c r="F94" s="92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99"/>
      <c r="C95" s="91"/>
      <c r="D95" s="91"/>
      <c r="E95" s="91"/>
      <c r="F95" s="92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2"/>
      <c r="C96" s="100"/>
      <c r="D96" s="100"/>
      <c r="E96" s="100"/>
      <c r="F96" s="101"/>
      <c r="G96" s="51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2"/>
      <c r="C97" s="53"/>
      <c r="D97" s="53"/>
      <c r="E97" s="53"/>
      <c r="F97" s="53"/>
      <c r="G97" s="12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2"/>
    </row>
    <row r="98" spans="2:34" ht="20.25" customHeight="1" x14ac:dyDescent="0.35">
      <c r="B98" s="104" t="s">
        <v>81</v>
      </c>
      <c r="C98" s="103" t="s">
        <v>82</v>
      </c>
      <c r="D98" s="132"/>
      <c r="E98" s="91"/>
      <c r="F98" s="91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4"/>
      <c r="C99" s="103"/>
      <c r="D99" s="132"/>
      <c r="E99" s="91"/>
      <c r="F99" s="91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2"/>
      <c r="C100" s="100"/>
      <c r="D100" s="100"/>
      <c r="E100" s="100"/>
      <c r="F100" s="10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4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B18:C19"/>
    <mergeCell ref="F18:AG19"/>
    <mergeCell ref="B20:C21"/>
    <mergeCell ref="F20:AH21"/>
    <mergeCell ref="F22:AH22"/>
    <mergeCell ref="B23:C24"/>
    <mergeCell ref="F23:AH24"/>
    <mergeCell ref="B12:C13"/>
    <mergeCell ref="D12:D13"/>
    <mergeCell ref="B15:C17"/>
    <mergeCell ref="U16:V16"/>
    <mergeCell ref="W16:X16"/>
    <mergeCell ref="Z16:AA16"/>
    <mergeCell ref="B33:C34"/>
    <mergeCell ref="F33:AH34"/>
    <mergeCell ref="B35:C36"/>
    <mergeCell ref="F35:AH36"/>
    <mergeCell ref="B37:C38"/>
    <mergeCell ref="F37:AH38"/>
    <mergeCell ref="B25:C26"/>
    <mergeCell ref="F25:AH26"/>
    <mergeCell ref="F27:AG29"/>
    <mergeCell ref="B30:C30"/>
    <mergeCell ref="F30:AG30"/>
    <mergeCell ref="B31:C32"/>
    <mergeCell ref="F31:AH32"/>
    <mergeCell ref="B45:C47"/>
    <mergeCell ref="D45:D47"/>
    <mergeCell ref="F45:AH47"/>
    <mergeCell ref="B48:AA48"/>
    <mergeCell ref="AB48:AH48"/>
    <mergeCell ref="AB49:AH51"/>
    <mergeCell ref="C50:F50"/>
    <mergeCell ref="C51:F51"/>
    <mergeCell ref="B39:C40"/>
    <mergeCell ref="F39:AH40"/>
    <mergeCell ref="B41:C42"/>
    <mergeCell ref="F41:AH42"/>
    <mergeCell ref="B43:C44"/>
    <mergeCell ref="F43:AH44"/>
    <mergeCell ref="C52:F52"/>
    <mergeCell ref="AB52:AH52"/>
    <mergeCell ref="C53:F53"/>
    <mergeCell ref="AB53:AH53"/>
    <mergeCell ref="AB54:AH54"/>
    <mergeCell ref="C55:F55"/>
    <mergeCell ref="G55:G56"/>
    <mergeCell ref="H55:AA56"/>
    <mergeCell ref="AB55:AH56"/>
    <mergeCell ref="AB64:AH64"/>
    <mergeCell ref="AB65:AH65"/>
    <mergeCell ref="AB66:AH66"/>
    <mergeCell ref="G67:G68"/>
    <mergeCell ref="H67:AA68"/>
    <mergeCell ref="AB67:AH68"/>
    <mergeCell ref="AB57:AH5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2065-5A2A-4CB6-A571-8786E86BB3E7}">
  <sheetPr>
    <tabColor theme="1"/>
  </sheetPr>
  <dimension ref="B2:AH158"/>
  <sheetViews>
    <sheetView showGridLines="0" zoomScale="75" zoomScaleNormal="75" workbookViewId="0">
      <selection activeCell="AL19" sqref="AL1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'[4]Form P2KB 01'!V7:X8</f>
        <v>2</v>
      </c>
      <c r="W7" s="261"/>
      <c r="X7" s="273"/>
      <c r="Y7" s="241">
        <f>'[4]Form P2KB 01'!Y7:AA8</f>
        <v>0</v>
      </c>
      <c r="Z7" s="242"/>
      <c r="AA7" s="243"/>
      <c r="AB7" s="241">
        <f>'[4]Form P2KB 01'!AB7:AD8</f>
        <v>1</v>
      </c>
      <c r="AC7" s="242"/>
      <c r="AD7" s="243"/>
      <c r="AE7" s="241">
        <f>'[4]Form P2KB 01'!AE7:AG8</f>
        <v>9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9</v>
      </c>
      <c r="AA10" s="249" t="s">
        <v>12</v>
      </c>
      <c r="AB10" s="2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9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5" t="s">
        <v>13</v>
      </c>
      <c r="C12" s="206"/>
      <c r="D12" s="21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7"/>
      <c r="C13" s="208"/>
      <c r="D13" s="212"/>
      <c r="E13" s="26"/>
      <c r="F13" s="28">
        <v>9</v>
      </c>
      <c r="G13" s="28">
        <v>1</v>
      </c>
      <c r="H13" s="28">
        <v>6</v>
      </c>
      <c r="I13" s="29">
        <v>7</v>
      </c>
      <c r="J13" s="30">
        <v>9</v>
      </c>
      <c r="K13" s="29"/>
      <c r="L13" s="2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05" t="s">
        <v>15</v>
      </c>
      <c r="C15" s="20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7"/>
      <c r="C16" s="208"/>
      <c r="D16" s="41" t="s">
        <v>14</v>
      </c>
      <c r="E16" s="42"/>
      <c r="F16" s="28">
        <v>1</v>
      </c>
      <c r="G16" s="28">
        <v>3</v>
      </c>
      <c r="H16" s="28">
        <v>4</v>
      </c>
      <c r="I16" s="31"/>
      <c r="J16" s="28">
        <v>2</v>
      </c>
      <c r="K16" s="28">
        <v>0</v>
      </c>
      <c r="L16" s="28">
        <v>1</v>
      </c>
      <c r="M16" s="28">
        <v>5</v>
      </c>
      <c r="N16" s="31"/>
      <c r="O16" s="28">
        <v>0</v>
      </c>
      <c r="P16" s="28">
        <v>0</v>
      </c>
      <c r="Q16" s="28">
        <v>3</v>
      </c>
      <c r="R16" s="28">
        <v>5</v>
      </c>
      <c r="S16" s="31"/>
      <c r="T16" s="28">
        <v>0</v>
      </c>
      <c r="U16" s="239">
        <v>4</v>
      </c>
      <c r="V16" s="240"/>
      <c r="W16" s="239">
        <v>4</v>
      </c>
      <c r="X16" s="240"/>
      <c r="Y16" s="28">
        <v>6</v>
      </c>
      <c r="Z16" s="239">
        <v>1</v>
      </c>
      <c r="AA16" s="240"/>
      <c r="AB16" s="31"/>
      <c r="AC16" s="31"/>
      <c r="AD16" s="31"/>
      <c r="AE16" s="31"/>
      <c r="AF16" s="31"/>
      <c r="AG16" s="31"/>
      <c r="AH16" s="31"/>
    </row>
    <row r="17" spans="2:34" ht="6" customHeight="1" x14ac:dyDescent="0.35">
      <c r="B17" s="209"/>
      <c r="C17" s="210"/>
      <c r="D17" s="34"/>
      <c r="E17" s="4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05" t="s">
        <v>16</v>
      </c>
      <c r="C18" s="206"/>
      <c r="D18" s="41"/>
      <c r="E18" s="42"/>
      <c r="F18" s="214" t="str">
        <f>'[4]Form P2KB 01'!F18:AG19</f>
        <v>Jaka Panca Satriawan</v>
      </c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44"/>
    </row>
    <row r="19" spans="2:34" ht="15.5" x14ac:dyDescent="0.35">
      <c r="B19" s="209"/>
      <c r="C19" s="210"/>
      <c r="D19" s="34" t="s">
        <v>14</v>
      </c>
      <c r="E19" s="4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45"/>
    </row>
    <row r="20" spans="2:34" ht="6.75" customHeight="1" x14ac:dyDescent="0.35">
      <c r="B20" s="234" t="s">
        <v>17</v>
      </c>
      <c r="C20" s="235"/>
      <c r="D20" s="41"/>
      <c r="E20" s="42"/>
      <c r="F20" s="214" t="str">
        <f>'[4]Form P2KB 01'!F20:AH21</f>
        <v>Palembang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2:34" x14ac:dyDescent="0.35">
      <c r="B21" s="236"/>
      <c r="C21" s="237"/>
      <c r="D21" s="34" t="s">
        <v>14</v>
      </c>
      <c r="E21" s="4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</row>
    <row r="22" spans="2:34" ht="17.25" customHeight="1" x14ac:dyDescent="0.35">
      <c r="B22" s="32" t="s">
        <v>18</v>
      </c>
      <c r="C22" s="46"/>
      <c r="D22" s="34" t="s">
        <v>14</v>
      </c>
      <c r="E22" s="43"/>
      <c r="F22" s="238">
        <f>'[4]Form P2KB 01'!F22:AH22</f>
        <v>30916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</row>
    <row r="23" spans="2:34" ht="5.25" customHeight="1" x14ac:dyDescent="0.35">
      <c r="B23" s="205" t="s">
        <v>19</v>
      </c>
      <c r="C23" s="206"/>
      <c r="D23" s="41"/>
      <c r="E23" s="42"/>
      <c r="F23" s="214" t="str">
        <f>'[4]Form P2KB 01'!F23:AH24</f>
        <v>Spesialis Penyakit Dalam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2:34" x14ac:dyDescent="0.35">
      <c r="B24" s="209"/>
      <c r="C24" s="210"/>
      <c r="D24" s="34" t="s">
        <v>14</v>
      </c>
      <c r="E24" s="4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</row>
    <row r="25" spans="2:34" ht="6" customHeight="1" x14ac:dyDescent="0.35">
      <c r="B25" s="205" t="s">
        <v>20</v>
      </c>
      <c r="C25" s="206"/>
      <c r="D25" s="41"/>
      <c r="E25" s="42"/>
      <c r="F25" s="233">
        <f>'[4]Form P2KB 01'!F25:AH26</f>
        <v>44430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2:34" ht="15" customHeight="1" x14ac:dyDescent="0.35">
      <c r="B26" s="209"/>
      <c r="C26" s="210"/>
      <c r="D26" s="34" t="s">
        <v>14</v>
      </c>
      <c r="E26" s="4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</row>
    <row r="27" spans="2:34" ht="5.25" customHeight="1" x14ac:dyDescent="0.35">
      <c r="B27" s="47"/>
      <c r="C27" s="48"/>
      <c r="D27" s="41"/>
      <c r="E27" s="42"/>
      <c r="F27" s="214" t="str">
        <f>'[4]Form P2KB 01'!F27:AG29</f>
        <v>Jl. Lumut hijau 1 terusan nomor 8 Komplek Mega Cinere Blok L RT 5 RW 7</v>
      </c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44"/>
    </row>
    <row r="28" spans="2:34" ht="13.5" customHeight="1" x14ac:dyDescent="0.35">
      <c r="B28" s="49" t="s">
        <v>21</v>
      </c>
      <c r="C28" s="50"/>
      <c r="D28" s="41" t="s">
        <v>14</v>
      </c>
      <c r="E28" s="42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44"/>
    </row>
    <row r="29" spans="2:34" ht="3" customHeight="1" x14ac:dyDescent="0.35">
      <c r="B29" s="32"/>
      <c r="C29" s="46"/>
      <c r="D29" s="34"/>
      <c r="E29" s="43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45"/>
    </row>
    <row r="30" spans="2:34" ht="19.5" customHeight="1" x14ac:dyDescent="0.35">
      <c r="B30" s="209" t="s">
        <v>22</v>
      </c>
      <c r="C30" s="210"/>
      <c r="D30" s="34" t="s">
        <v>14</v>
      </c>
      <c r="E30" s="43"/>
      <c r="F30" s="216" t="str">
        <f>'[4]Form P2KB 01'!F30:AG30</f>
        <v>Cinere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45"/>
    </row>
    <row r="31" spans="2:34" ht="4.5" customHeight="1" x14ac:dyDescent="0.35">
      <c r="B31" s="205" t="s">
        <v>23</v>
      </c>
      <c r="C31" s="206"/>
      <c r="D31" s="41"/>
      <c r="E31" s="42"/>
      <c r="F31" s="214" t="str">
        <f>'[4]Form P2KB 01'!F31:AH32</f>
        <v>Cinere</v>
      </c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</row>
    <row r="32" spans="2:34" x14ac:dyDescent="0.35">
      <c r="B32" s="209"/>
      <c r="C32" s="210"/>
      <c r="D32" s="34" t="s">
        <v>14</v>
      </c>
      <c r="E32" s="43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</row>
    <row r="33" spans="2:34" ht="6" customHeight="1" x14ac:dyDescent="0.35">
      <c r="B33" s="205" t="s">
        <v>24</v>
      </c>
      <c r="C33" s="206"/>
      <c r="D33" s="41"/>
      <c r="E33" s="42"/>
      <c r="F33" s="214" t="str">
        <f>'[4]Form P2KB 01'!F33:AH34</f>
        <v>Depok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</row>
    <row r="34" spans="2:34" x14ac:dyDescent="0.35">
      <c r="B34" s="209"/>
      <c r="C34" s="210"/>
      <c r="D34" s="34" t="s">
        <v>14</v>
      </c>
      <c r="E34" s="4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</row>
    <row r="35" spans="2:34" ht="5.25" customHeight="1" x14ac:dyDescent="0.35">
      <c r="B35" s="205" t="s">
        <v>25</v>
      </c>
      <c r="C35" s="206"/>
      <c r="D35" s="41"/>
      <c r="E35" s="42"/>
      <c r="F35" s="214" t="str">
        <f>'[4]Form P2KB 01'!F35:AH36</f>
        <v>Jawa Barat</v>
      </c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2:34" x14ac:dyDescent="0.35">
      <c r="B36" s="209"/>
      <c r="C36" s="210"/>
      <c r="D36" s="34" t="s">
        <v>14</v>
      </c>
      <c r="E36" s="43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</row>
    <row r="37" spans="2:34" ht="4.5" customHeight="1" x14ac:dyDescent="0.35">
      <c r="B37" s="205" t="s">
        <v>26</v>
      </c>
      <c r="C37" s="206"/>
      <c r="D37" s="41"/>
      <c r="E37" s="42"/>
      <c r="F37" s="214">
        <f>'[4]Form P2KB 01'!F37:AH38</f>
        <v>16514</v>
      </c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2:34" x14ac:dyDescent="0.35">
      <c r="B38" s="209"/>
      <c r="C38" s="210"/>
      <c r="D38" s="34" t="s">
        <v>14</v>
      </c>
      <c r="E38" s="43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</row>
    <row r="39" spans="2:34" ht="5.25" customHeight="1" x14ac:dyDescent="0.35">
      <c r="B39" s="205" t="s">
        <v>27</v>
      </c>
      <c r="C39" s="206"/>
      <c r="D39" s="41"/>
      <c r="E39" s="42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2:34" x14ac:dyDescent="0.35">
      <c r="B40" s="209"/>
      <c r="C40" s="210"/>
      <c r="D40" s="34" t="s">
        <v>14</v>
      </c>
      <c r="E40" s="43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</row>
    <row r="41" spans="2:34" ht="6" customHeight="1" x14ac:dyDescent="0.35">
      <c r="B41" s="205" t="s">
        <v>28</v>
      </c>
      <c r="C41" s="206"/>
      <c r="D41" s="41"/>
      <c r="E41" s="4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2:34" ht="15.75" customHeight="1" x14ac:dyDescent="0.35">
      <c r="B42" s="209"/>
      <c r="C42" s="210"/>
      <c r="D42" s="34" t="s">
        <v>14</v>
      </c>
      <c r="E42" s="43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</row>
    <row r="43" spans="2:34" ht="6" customHeight="1" x14ac:dyDescent="0.35">
      <c r="B43" s="205" t="s">
        <v>29</v>
      </c>
      <c r="C43" s="206"/>
      <c r="D43" s="41"/>
      <c r="E43" s="42"/>
      <c r="F43" s="214" t="str">
        <f>'[4]Form P2KB 01'!F43:AH44</f>
        <v>089692776660</v>
      </c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2:34" x14ac:dyDescent="0.35">
      <c r="B44" s="209"/>
      <c r="C44" s="210"/>
      <c r="D44" s="34" t="s">
        <v>14</v>
      </c>
      <c r="E44" s="43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2:34" ht="6" customHeight="1" x14ac:dyDescent="0.35">
      <c r="B45" s="205" t="s">
        <v>30</v>
      </c>
      <c r="C45" s="206"/>
      <c r="D45" s="211" t="s">
        <v>14</v>
      </c>
      <c r="E45" s="42"/>
      <c r="F45" s="214" t="str">
        <f>'[4]Form P2KB 01'!F46</f>
        <v>jakapancas@gmail.com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7"/>
      <c r="C46" s="208"/>
      <c r="D46" s="212"/>
      <c r="E46" s="4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9"/>
      <c r="C47" s="210"/>
      <c r="D47" s="213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31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52"/>
      <c r="C49" s="53"/>
      <c r="D49" s="53"/>
      <c r="E49" s="53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6"/>
      <c r="AB49" s="223">
        <f>[4]Profesional!I39+[4]Profesional!H82</f>
        <v>2</v>
      </c>
      <c r="AC49" s="224"/>
      <c r="AD49" s="224"/>
      <c r="AE49" s="224"/>
      <c r="AF49" s="224"/>
      <c r="AG49" s="224"/>
      <c r="AH49" s="225"/>
    </row>
    <row r="50" spans="2:34" ht="16.5" customHeight="1" x14ac:dyDescent="0.35">
      <c r="B50" s="58" t="s">
        <v>32</v>
      </c>
      <c r="C50" s="232" t="s">
        <v>33</v>
      </c>
      <c r="D50" s="197"/>
      <c r="E50" s="197"/>
      <c r="F50" s="198"/>
      <c r="G50" s="59">
        <v>1</v>
      </c>
      <c r="H50" s="60" t="s">
        <v>34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/>
      <c r="AA50" s="62"/>
      <c r="AB50" s="226"/>
      <c r="AC50" s="227"/>
      <c r="AD50" s="227"/>
      <c r="AE50" s="227"/>
      <c r="AF50" s="227"/>
      <c r="AG50" s="227"/>
      <c r="AH50" s="228"/>
    </row>
    <row r="51" spans="2:34" ht="15.75" customHeight="1" x14ac:dyDescent="0.35">
      <c r="B51" s="63"/>
      <c r="C51" s="232" t="s">
        <v>35</v>
      </c>
      <c r="D51" s="197"/>
      <c r="E51" s="197"/>
      <c r="F51" s="198"/>
      <c r="G51" s="64"/>
      <c r="H51" s="65" t="s">
        <v>36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229"/>
      <c r="AC51" s="230"/>
      <c r="AD51" s="230"/>
      <c r="AE51" s="230"/>
      <c r="AF51" s="230"/>
      <c r="AG51" s="230"/>
      <c r="AH51" s="231"/>
    </row>
    <row r="52" spans="2:34" ht="20.25" customHeight="1" x14ac:dyDescent="0.35">
      <c r="B52" s="69"/>
      <c r="C52" s="196"/>
      <c r="D52" s="197"/>
      <c r="E52" s="197"/>
      <c r="F52" s="198"/>
      <c r="G52" s="70">
        <v>2</v>
      </c>
      <c r="H52" s="71" t="s">
        <v>37</v>
      </c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A52" s="75"/>
      <c r="AB52" s="162">
        <f>[4]Profesional!H125</f>
        <v>1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69"/>
      <c r="C53" s="196"/>
      <c r="D53" s="197"/>
      <c r="E53" s="197"/>
      <c r="F53" s="198"/>
      <c r="G53" s="76">
        <v>3</v>
      </c>
      <c r="H53" s="71" t="s">
        <v>38</v>
      </c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7"/>
      <c r="V53" s="77"/>
      <c r="W53" s="77"/>
      <c r="X53" s="77"/>
      <c r="Y53" s="77"/>
      <c r="Z53" s="74"/>
      <c r="AA53" s="75"/>
      <c r="AB53" s="162">
        <f>[4]Profesional!I182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69"/>
      <c r="C54" s="78"/>
      <c r="D54" s="79"/>
      <c r="E54" s="79"/>
      <c r="F54" s="80"/>
      <c r="G54" s="76">
        <v>4</v>
      </c>
      <c r="H54" s="81" t="s">
        <v>39</v>
      </c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7"/>
      <c r="V54" s="77"/>
      <c r="W54" s="77"/>
      <c r="X54" s="77"/>
      <c r="Y54" s="77"/>
      <c r="Z54" s="74"/>
      <c r="AA54" s="75"/>
      <c r="AB54" s="162">
        <f>[4]Profesional!G199+[4]Profesional!G229+[4]Profesional!G245+[4]Profesional!H262</f>
        <v>45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69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48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2"/>
      <c r="C56" s="83"/>
      <c r="D56" s="83"/>
      <c r="E56" s="83"/>
      <c r="F56" s="84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2"/>
      <c r="C57" s="53"/>
      <c r="D57" s="53"/>
      <c r="E57" s="53"/>
      <c r="F57" s="54"/>
      <c r="G57" s="85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162">
        <f>[4]Pembelajaran!H41</f>
        <v>85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89" t="s">
        <v>41</v>
      </c>
      <c r="C58" s="90" t="s">
        <v>33</v>
      </c>
      <c r="D58" s="91"/>
      <c r="E58" s="91"/>
      <c r="F58" s="92"/>
      <c r="G58" s="64">
        <v>6</v>
      </c>
      <c r="H58" s="93" t="s">
        <v>42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6"/>
      <c r="C59" s="90" t="s">
        <v>43</v>
      </c>
      <c r="D59" s="91"/>
      <c r="E59" s="91"/>
      <c r="F59" s="92"/>
      <c r="G59" s="70">
        <v>7</v>
      </c>
      <c r="H59" s="81" t="s">
        <v>44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162">
        <f>[4]Pembelajaran!G106+[4]Pembelajaran!G142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99"/>
      <c r="C60" s="91"/>
      <c r="D60" s="91"/>
      <c r="E60" s="91"/>
      <c r="F60" s="92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85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2"/>
      <c r="C61" s="100"/>
      <c r="D61" s="100"/>
      <c r="E61" s="100"/>
      <c r="F61" s="101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2"/>
      <c r="C62" s="53"/>
      <c r="D62" s="53"/>
      <c r="E62" s="53"/>
      <c r="F62" s="54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'[4]Pengabdian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89" t="s">
        <v>47</v>
      </c>
      <c r="C63" s="90" t="s">
        <v>48</v>
      </c>
      <c r="D63" s="91"/>
      <c r="E63" s="91"/>
      <c r="F63" s="92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2"/>
      <c r="C64" s="90" t="s">
        <v>49</v>
      </c>
      <c r="D64" s="91"/>
      <c r="E64" s="91"/>
      <c r="F64" s="92"/>
      <c r="G64" s="70">
        <v>10</v>
      </c>
      <c r="H64" s="81" t="s">
        <v>50</v>
      </c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162">
        <f>'[4]Pengabdian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2"/>
      <c r="C65" s="90" t="s">
        <v>51</v>
      </c>
      <c r="D65" s="91"/>
      <c r="E65" s="91"/>
      <c r="F65" s="92"/>
      <c r="G65" s="70">
        <v>11</v>
      </c>
      <c r="H65" s="81" t="s">
        <v>52</v>
      </c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162">
        <f>'[4]Pengabdian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99"/>
      <c r="C66" s="103"/>
      <c r="D66" s="91"/>
      <c r="E66" s="91"/>
      <c r="F66" s="92"/>
      <c r="G66" s="70">
        <v>12</v>
      </c>
      <c r="H66" s="81" t="s">
        <v>53</v>
      </c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162">
        <f>'[4]Pengabdian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4"/>
      <c r="C67" s="91"/>
      <c r="D67" s="91"/>
      <c r="E67" s="91"/>
      <c r="F67" s="92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2"/>
      <c r="C68" s="100"/>
      <c r="D68" s="100"/>
      <c r="E68" s="100"/>
      <c r="F68" s="101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5" t="s">
        <v>55</v>
      </c>
      <c r="C69" s="106" t="s">
        <v>48</v>
      </c>
      <c r="D69" s="53"/>
      <c r="E69" s="53"/>
      <c r="F69" s="54"/>
      <c r="G69" s="70">
        <v>14</v>
      </c>
      <c r="H69" s="81" t="s">
        <v>56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97"/>
      <c r="AA69" s="98"/>
      <c r="AB69" s="162">
        <f>'[4]Publikasi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2"/>
      <c r="C70" s="90" t="s">
        <v>57</v>
      </c>
      <c r="D70" s="91"/>
      <c r="E70" s="91"/>
      <c r="F70" s="92"/>
      <c r="G70" s="70">
        <v>15</v>
      </c>
      <c r="H70" s="81" t="s">
        <v>58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97"/>
      <c r="AA70" s="98"/>
      <c r="AB70" s="162">
        <f>'[4]Publikasi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4"/>
      <c r="C71" s="103"/>
      <c r="D71" s="91"/>
      <c r="E71" s="91"/>
      <c r="F71" s="92"/>
      <c r="G71" s="70">
        <v>16</v>
      </c>
      <c r="H71" s="81" t="s">
        <v>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97"/>
      <c r="AA71" s="98"/>
      <c r="AB71" s="162">
        <f>'[4]Publikasi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4"/>
      <c r="C72" s="103"/>
      <c r="D72" s="91"/>
      <c r="E72" s="91"/>
      <c r="F72" s="92"/>
      <c r="G72" s="70">
        <v>17</v>
      </c>
      <c r="H72" s="81" t="s">
        <v>60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97"/>
      <c r="AA72" s="98"/>
      <c r="AB72" s="162">
        <f>'[4]Publikasi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4"/>
      <c r="C73" s="103"/>
      <c r="D73" s="91"/>
      <c r="E73" s="91"/>
      <c r="F73" s="92"/>
      <c r="G73" s="108">
        <v>18</v>
      </c>
      <c r="H73" s="109" t="s">
        <v>61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1"/>
      <c r="AA73" s="112"/>
      <c r="AB73" s="162">
        <f>'[4]Publikasi '!F100+'[4]Publikasi '!F118+'[4]Publikasi '!F136+'[4]Publikasi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99"/>
      <c r="C74" s="91"/>
      <c r="D74" s="91"/>
      <c r="E74" s="91"/>
      <c r="F74" s="92"/>
      <c r="G74" s="64"/>
      <c r="H74" s="93" t="s">
        <v>62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94"/>
      <c r="AA74" s="95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99"/>
      <c r="C75" s="91"/>
      <c r="D75" s="91"/>
      <c r="E75" s="91"/>
      <c r="F75" s="92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2"/>
      <c r="C76" s="100"/>
      <c r="D76" s="100"/>
      <c r="E76" s="100"/>
      <c r="F76" s="101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99"/>
      <c r="C77" s="91"/>
      <c r="D77" s="91"/>
      <c r="E77" s="91"/>
      <c r="F77" s="92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'[4]Pengembangan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4" t="s">
        <v>65</v>
      </c>
      <c r="C78" s="103" t="s">
        <v>33</v>
      </c>
      <c r="D78" s="103"/>
      <c r="E78" s="103"/>
      <c r="F78" s="115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6"/>
      <c r="C79" s="103" t="s">
        <v>66</v>
      </c>
      <c r="D79" s="103"/>
      <c r="E79" s="103"/>
      <c r="F79" s="115"/>
      <c r="G79" s="70">
        <v>21</v>
      </c>
      <c r="H79" s="81" t="s">
        <v>67</v>
      </c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8"/>
      <c r="AB79" s="162">
        <f>'[4]Pengembangan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6"/>
      <c r="C80" s="103" t="s">
        <v>68</v>
      </c>
      <c r="D80" s="103"/>
      <c r="E80" s="103"/>
      <c r="F80" s="115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7"/>
      <c r="C81" s="118"/>
      <c r="D81" s="118"/>
      <c r="E81" s="118"/>
      <c r="F81" s="119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69"/>
      <c r="C82" s="120"/>
      <c r="D82" s="91"/>
      <c r="E82" s="91"/>
      <c r="F82" s="92"/>
      <c r="G82" s="12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2"/>
    </row>
    <row r="83" spans="2:34" ht="15.75" customHeight="1" x14ac:dyDescent="0.35">
      <c r="B83" s="96" t="s">
        <v>70</v>
      </c>
      <c r="C83" s="90" t="s">
        <v>71</v>
      </c>
      <c r="D83" s="91"/>
      <c r="E83" s="91"/>
      <c r="F83" s="92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99"/>
      <c r="C84" s="123" t="s">
        <v>73</v>
      </c>
      <c r="D84" s="91"/>
      <c r="E84" s="91"/>
      <c r="F84" s="92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99"/>
      <c r="C85" s="91"/>
      <c r="D85" s="91"/>
      <c r="E85" s="91"/>
      <c r="F85" s="92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99"/>
      <c r="C86" s="91"/>
      <c r="D86" s="91"/>
      <c r="E86" s="91"/>
      <c r="F86" s="92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99"/>
      <c r="C87" s="91"/>
      <c r="D87" s="91"/>
      <c r="E87" s="91"/>
      <c r="F87" s="92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99"/>
      <c r="C88" s="91"/>
      <c r="D88" s="91"/>
      <c r="E88" s="91"/>
      <c r="F88" s="92"/>
      <c r="G88" s="152" t="s">
        <v>89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99"/>
      <c r="C89" s="91"/>
      <c r="D89" s="91"/>
      <c r="E89" s="91"/>
      <c r="F89" s="92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99"/>
      <c r="C90" s="91"/>
      <c r="D90" s="91"/>
      <c r="E90" s="91"/>
      <c r="F90" s="92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99"/>
      <c r="C91" s="91"/>
      <c r="D91" s="91"/>
      <c r="E91" s="91"/>
      <c r="F91" s="92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99"/>
      <c r="C92" s="91"/>
      <c r="D92" s="91"/>
      <c r="E92" s="91"/>
      <c r="F92" s="92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99"/>
      <c r="C93" s="91"/>
      <c r="D93" s="91"/>
      <c r="E93" s="91"/>
      <c r="F93" s="92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99"/>
      <c r="C94" s="91"/>
      <c r="D94" s="91"/>
      <c r="E94" s="91"/>
      <c r="F94" s="92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99"/>
      <c r="C95" s="91"/>
      <c r="D95" s="91"/>
      <c r="E95" s="91"/>
      <c r="F95" s="92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2"/>
      <c r="C96" s="100"/>
      <c r="D96" s="100"/>
      <c r="E96" s="100"/>
      <c r="F96" s="101"/>
      <c r="G96" s="51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2"/>
      <c r="C97" s="53"/>
      <c r="D97" s="53"/>
      <c r="E97" s="53"/>
      <c r="F97" s="53"/>
      <c r="G97" s="12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2"/>
    </row>
    <row r="98" spans="2:34" ht="20.25" customHeight="1" x14ac:dyDescent="0.35">
      <c r="B98" s="104" t="s">
        <v>81</v>
      </c>
      <c r="C98" s="103" t="s">
        <v>82</v>
      </c>
      <c r="D98" s="132"/>
      <c r="E98" s="91"/>
      <c r="F98" s="91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4"/>
      <c r="C99" s="103"/>
      <c r="D99" s="132"/>
      <c r="E99" s="91"/>
      <c r="F99" s="91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2"/>
      <c r="C100" s="100"/>
      <c r="D100" s="100"/>
      <c r="E100" s="100"/>
      <c r="F100" s="10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4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B18:C19"/>
    <mergeCell ref="F18:AG19"/>
    <mergeCell ref="B20:C21"/>
    <mergeCell ref="F20:AH21"/>
    <mergeCell ref="F22:AH22"/>
    <mergeCell ref="B23:C24"/>
    <mergeCell ref="F23:AH24"/>
    <mergeCell ref="B12:C13"/>
    <mergeCell ref="D12:D13"/>
    <mergeCell ref="B15:C17"/>
    <mergeCell ref="U16:V16"/>
    <mergeCell ref="W16:X16"/>
    <mergeCell ref="Z16:AA16"/>
    <mergeCell ref="B33:C34"/>
    <mergeCell ref="F33:AH34"/>
    <mergeCell ref="B35:C36"/>
    <mergeCell ref="F35:AH36"/>
    <mergeCell ref="B37:C38"/>
    <mergeCell ref="F37:AH38"/>
    <mergeCell ref="B25:C26"/>
    <mergeCell ref="F25:AH26"/>
    <mergeCell ref="F27:AG29"/>
    <mergeCell ref="B30:C30"/>
    <mergeCell ref="F30:AG30"/>
    <mergeCell ref="B31:C32"/>
    <mergeCell ref="F31:AH32"/>
    <mergeCell ref="B45:C47"/>
    <mergeCell ref="D45:D47"/>
    <mergeCell ref="F45:AH47"/>
    <mergeCell ref="B48:AA48"/>
    <mergeCell ref="AB48:AH48"/>
    <mergeCell ref="AB49:AH51"/>
    <mergeCell ref="C50:F50"/>
    <mergeCell ref="C51:F51"/>
    <mergeCell ref="B39:C40"/>
    <mergeCell ref="F39:AH40"/>
    <mergeCell ref="B41:C42"/>
    <mergeCell ref="F41:AH42"/>
    <mergeCell ref="B43:C44"/>
    <mergeCell ref="F43:AH44"/>
    <mergeCell ref="C52:F52"/>
    <mergeCell ref="AB52:AH52"/>
    <mergeCell ref="C53:F53"/>
    <mergeCell ref="AB53:AH53"/>
    <mergeCell ref="AB54:AH54"/>
    <mergeCell ref="C55:F55"/>
    <mergeCell ref="G55:G56"/>
    <mergeCell ref="H55:AA56"/>
    <mergeCell ref="AB55:AH56"/>
    <mergeCell ref="AB64:AH64"/>
    <mergeCell ref="AB65:AH65"/>
    <mergeCell ref="AB66:AH66"/>
    <mergeCell ref="G67:G68"/>
    <mergeCell ref="H67:AA68"/>
    <mergeCell ref="AB67:AH68"/>
    <mergeCell ref="AB57:AH5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87A66-7F1C-43E0-AE83-D0B73F8B288A}">
  <sheetPr>
    <tabColor theme="1"/>
  </sheetPr>
  <dimension ref="B2:AH158"/>
  <sheetViews>
    <sheetView showGridLines="0" tabSelected="1" zoomScale="75" zoomScaleNormal="75" workbookViewId="0">
      <selection activeCell="AP26" sqref="AP2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'[5]Form P2KB 01'!V7:X8</f>
        <v>2</v>
      </c>
      <c r="W7" s="261"/>
      <c r="X7" s="273"/>
      <c r="Y7" s="241">
        <f>'[5]Form P2KB 01'!Y7:AA8</f>
        <v>0</v>
      </c>
      <c r="Z7" s="242"/>
      <c r="AA7" s="243"/>
      <c r="AB7" s="241">
        <f>'[5]Form P2KB 01'!AB7:AD8</f>
        <v>2</v>
      </c>
      <c r="AC7" s="242"/>
      <c r="AD7" s="243"/>
      <c r="AE7" s="241">
        <f>'[5]Form P2KB 01'!AE7:AG8</f>
        <v>0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0</v>
      </c>
      <c r="AA10" s="249" t="s">
        <v>12</v>
      </c>
      <c r="AB10" s="2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0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05" t="s">
        <v>13</v>
      </c>
      <c r="C12" s="206"/>
      <c r="D12" s="211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07"/>
      <c r="C13" s="208"/>
      <c r="D13" s="212"/>
      <c r="E13" s="26"/>
      <c r="F13" s="28">
        <v>9</v>
      </c>
      <c r="G13" s="28">
        <v>1</v>
      </c>
      <c r="H13" s="28">
        <v>6</v>
      </c>
      <c r="I13" s="29">
        <v>7</v>
      </c>
      <c r="J13" s="30">
        <v>9</v>
      </c>
      <c r="K13" s="29"/>
      <c r="L13" s="29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05" t="s">
        <v>15</v>
      </c>
      <c r="C15" s="20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07"/>
      <c r="C16" s="208"/>
      <c r="D16" s="41" t="s">
        <v>14</v>
      </c>
      <c r="E16" s="42"/>
      <c r="F16" s="28">
        <v>1</v>
      </c>
      <c r="G16" s="28">
        <v>3</v>
      </c>
      <c r="H16" s="28">
        <v>4</v>
      </c>
      <c r="I16" s="31"/>
      <c r="J16" s="28">
        <v>2</v>
      </c>
      <c r="K16" s="28">
        <v>0</v>
      </c>
      <c r="L16" s="28">
        <v>1</v>
      </c>
      <c r="M16" s="28">
        <v>5</v>
      </c>
      <c r="N16" s="31"/>
      <c r="O16" s="28">
        <v>0</v>
      </c>
      <c r="P16" s="28">
        <v>0</v>
      </c>
      <c r="Q16" s="28">
        <v>3</v>
      </c>
      <c r="R16" s="28">
        <v>5</v>
      </c>
      <c r="S16" s="31"/>
      <c r="T16" s="28">
        <v>0</v>
      </c>
      <c r="U16" s="239">
        <v>4</v>
      </c>
      <c r="V16" s="240"/>
      <c r="W16" s="239">
        <v>4</v>
      </c>
      <c r="X16" s="240"/>
      <c r="Y16" s="28">
        <v>6</v>
      </c>
      <c r="Z16" s="239">
        <v>1</v>
      </c>
      <c r="AA16" s="240"/>
      <c r="AB16" s="31"/>
      <c r="AC16" s="31"/>
      <c r="AD16" s="31"/>
      <c r="AE16" s="31"/>
      <c r="AF16" s="31"/>
      <c r="AG16" s="31"/>
      <c r="AH16" s="31"/>
    </row>
    <row r="17" spans="2:34" ht="6" customHeight="1" x14ac:dyDescent="0.35">
      <c r="B17" s="209"/>
      <c r="C17" s="210"/>
      <c r="D17" s="34"/>
      <c r="E17" s="4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05" t="s">
        <v>16</v>
      </c>
      <c r="C18" s="206"/>
      <c r="D18" s="41"/>
      <c r="E18" s="42"/>
      <c r="F18" s="214" t="str">
        <f>'[5]Form P2KB 01'!F18:AG19</f>
        <v>Jaka Panca Satriawan</v>
      </c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44"/>
    </row>
    <row r="19" spans="2:34" ht="15.5" x14ac:dyDescent="0.35">
      <c r="B19" s="209"/>
      <c r="C19" s="210"/>
      <c r="D19" s="34" t="s">
        <v>14</v>
      </c>
      <c r="E19" s="4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45"/>
    </row>
    <row r="20" spans="2:34" ht="6.75" customHeight="1" x14ac:dyDescent="0.35">
      <c r="B20" s="234" t="s">
        <v>17</v>
      </c>
      <c r="C20" s="235"/>
      <c r="D20" s="41"/>
      <c r="E20" s="42"/>
      <c r="F20" s="214" t="str">
        <f>'[5]Form P2KB 01'!F20:AH21</f>
        <v>Palembang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</row>
    <row r="21" spans="2:34" x14ac:dyDescent="0.35">
      <c r="B21" s="236"/>
      <c r="C21" s="237"/>
      <c r="D21" s="34" t="s">
        <v>14</v>
      </c>
      <c r="E21" s="4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</row>
    <row r="22" spans="2:34" ht="17.25" customHeight="1" x14ac:dyDescent="0.35">
      <c r="B22" s="32" t="s">
        <v>18</v>
      </c>
      <c r="C22" s="46"/>
      <c r="D22" s="34" t="s">
        <v>14</v>
      </c>
      <c r="E22" s="43"/>
      <c r="F22" s="238">
        <f>'[5]Form P2KB 01'!F22:AH22</f>
        <v>30916</v>
      </c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</row>
    <row r="23" spans="2:34" ht="5.25" customHeight="1" x14ac:dyDescent="0.35">
      <c r="B23" s="205" t="s">
        <v>19</v>
      </c>
      <c r="C23" s="206"/>
      <c r="D23" s="41"/>
      <c r="E23" s="42"/>
      <c r="F23" s="214" t="str">
        <f>'[5]Form P2KB 01'!F23:AH24</f>
        <v>Spesialis Penyakit Dalam</v>
      </c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</row>
    <row r="24" spans="2:34" x14ac:dyDescent="0.35">
      <c r="B24" s="209"/>
      <c r="C24" s="210"/>
      <c r="D24" s="34" t="s">
        <v>14</v>
      </c>
      <c r="E24" s="4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</row>
    <row r="25" spans="2:34" ht="6" customHeight="1" x14ac:dyDescent="0.35">
      <c r="B25" s="205" t="s">
        <v>20</v>
      </c>
      <c r="C25" s="206"/>
      <c r="D25" s="41"/>
      <c r="E25" s="42"/>
      <c r="F25" s="233">
        <f>'[5]Form P2KB 01'!F25:AH26</f>
        <v>44430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</row>
    <row r="26" spans="2:34" ht="15" customHeight="1" x14ac:dyDescent="0.35">
      <c r="B26" s="209"/>
      <c r="C26" s="210"/>
      <c r="D26" s="34" t="s">
        <v>14</v>
      </c>
      <c r="E26" s="4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</row>
    <row r="27" spans="2:34" ht="5.25" customHeight="1" x14ac:dyDescent="0.35">
      <c r="B27" s="47"/>
      <c r="C27" s="48"/>
      <c r="D27" s="41"/>
      <c r="E27" s="42"/>
      <c r="F27" s="214" t="str">
        <f>'[5]Form P2KB 01'!F27:AG29</f>
        <v>Jl. Lumut hijau 1 terusan nomor 8 Komplek Mega Cinere Blok L RT 5 RW 7</v>
      </c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44"/>
    </row>
    <row r="28" spans="2:34" ht="13.5" customHeight="1" x14ac:dyDescent="0.35">
      <c r="B28" s="49" t="s">
        <v>21</v>
      </c>
      <c r="C28" s="50"/>
      <c r="D28" s="41" t="s">
        <v>14</v>
      </c>
      <c r="E28" s="42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44"/>
    </row>
    <row r="29" spans="2:34" ht="3" customHeight="1" x14ac:dyDescent="0.35">
      <c r="B29" s="32"/>
      <c r="C29" s="46"/>
      <c r="D29" s="34"/>
      <c r="E29" s="43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45"/>
    </row>
    <row r="30" spans="2:34" ht="19.5" customHeight="1" x14ac:dyDescent="0.35">
      <c r="B30" s="209" t="s">
        <v>22</v>
      </c>
      <c r="C30" s="210"/>
      <c r="D30" s="34" t="s">
        <v>14</v>
      </c>
      <c r="E30" s="43"/>
      <c r="F30" s="216" t="str">
        <f>'[5]Form P2KB 01'!F30:AG30</f>
        <v>Cinere</v>
      </c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45"/>
    </row>
    <row r="31" spans="2:34" ht="4.5" customHeight="1" x14ac:dyDescent="0.35">
      <c r="B31" s="205" t="s">
        <v>23</v>
      </c>
      <c r="C31" s="206"/>
      <c r="D31" s="41"/>
      <c r="E31" s="42"/>
      <c r="F31" s="214" t="str">
        <f>'[5]Form P2KB 01'!F31:AH32</f>
        <v>Cinere</v>
      </c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</row>
    <row r="32" spans="2:34" x14ac:dyDescent="0.35">
      <c r="B32" s="209"/>
      <c r="C32" s="210"/>
      <c r="D32" s="34" t="s">
        <v>14</v>
      </c>
      <c r="E32" s="43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</row>
    <row r="33" spans="2:34" ht="6" customHeight="1" x14ac:dyDescent="0.35">
      <c r="B33" s="205" t="s">
        <v>24</v>
      </c>
      <c r="C33" s="206"/>
      <c r="D33" s="41"/>
      <c r="E33" s="42"/>
      <c r="F33" s="214" t="str">
        <f>'[5]Form P2KB 01'!F33:AH34</f>
        <v>Depok</v>
      </c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</row>
    <row r="34" spans="2:34" x14ac:dyDescent="0.35">
      <c r="B34" s="209"/>
      <c r="C34" s="210"/>
      <c r="D34" s="34" t="s">
        <v>14</v>
      </c>
      <c r="E34" s="43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</row>
    <row r="35" spans="2:34" ht="5.25" customHeight="1" x14ac:dyDescent="0.35">
      <c r="B35" s="205" t="s">
        <v>25</v>
      </c>
      <c r="C35" s="206"/>
      <c r="D35" s="41"/>
      <c r="E35" s="42"/>
      <c r="F35" s="214" t="str">
        <f>'[5]Form P2KB 01'!F35:AH36</f>
        <v>Jawa Barat</v>
      </c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</row>
    <row r="36" spans="2:34" x14ac:dyDescent="0.35">
      <c r="B36" s="209"/>
      <c r="C36" s="210"/>
      <c r="D36" s="34" t="s">
        <v>14</v>
      </c>
      <c r="E36" s="43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</row>
    <row r="37" spans="2:34" ht="4.5" customHeight="1" x14ac:dyDescent="0.35">
      <c r="B37" s="205" t="s">
        <v>26</v>
      </c>
      <c r="C37" s="206"/>
      <c r="D37" s="41"/>
      <c r="E37" s="42"/>
      <c r="F37" s="214">
        <f>'[5]Form P2KB 01'!F37:AH38</f>
        <v>16514</v>
      </c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</row>
    <row r="38" spans="2:34" x14ac:dyDescent="0.35">
      <c r="B38" s="209"/>
      <c r="C38" s="210"/>
      <c r="D38" s="34" t="s">
        <v>14</v>
      </c>
      <c r="E38" s="43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</row>
    <row r="39" spans="2:34" ht="5.25" customHeight="1" x14ac:dyDescent="0.35">
      <c r="B39" s="205" t="s">
        <v>27</v>
      </c>
      <c r="C39" s="206"/>
      <c r="D39" s="41"/>
      <c r="E39" s="42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</row>
    <row r="40" spans="2:34" x14ac:dyDescent="0.35">
      <c r="B40" s="209"/>
      <c r="C40" s="210"/>
      <c r="D40" s="34" t="s">
        <v>14</v>
      </c>
      <c r="E40" s="43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</row>
    <row r="41" spans="2:34" ht="6" customHeight="1" x14ac:dyDescent="0.35">
      <c r="B41" s="205" t="s">
        <v>28</v>
      </c>
      <c r="C41" s="206"/>
      <c r="D41" s="41"/>
      <c r="E41" s="42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</row>
    <row r="42" spans="2:34" ht="15.75" customHeight="1" x14ac:dyDescent="0.35">
      <c r="B42" s="209"/>
      <c r="C42" s="210"/>
      <c r="D42" s="34" t="s">
        <v>14</v>
      </c>
      <c r="E42" s="43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</row>
    <row r="43" spans="2:34" ht="6" customHeight="1" x14ac:dyDescent="0.35">
      <c r="B43" s="205" t="s">
        <v>29</v>
      </c>
      <c r="C43" s="206"/>
      <c r="D43" s="41"/>
      <c r="E43" s="42"/>
      <c r="F43" s="214" t="str">
        <f>'[5]Form P2KB 01'!F43:AH44</f>
        <v>089692776660</v>
      </c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</row>
    <row r="44" spans="2:34" x14ac:dyDescent="0.35">
      <c r="B44" s="209"/>
      <c r="C44" s="210"/>
      <c r="D44" s="34" t="s">
        <v>14</v>
      </c>
      <c r="E44" s="43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2:34" ht="6" customHeight="1" x14ac:dyDescent="0.35">
      <c r="B45" s="205" t="s">
        <v>30</v>
      </c>
      <c r="C45" s="206"/>
      <c r="D45" s="211" t="s">
        <v>14</v>
      </c>
      <c r="E45" s="42"/>
      <c r="F45" s="214" t="str">
        <f>'[5]Form P2KB 01'!F46</f>
        <v>jakapancas@gmail.com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</row>
    <row r="46" spans="2:34" x14ac:dyDescent="0.35">
      <c r="B46" s="207"/>
      <c r="C46" s="208"/>
      <c r="D46" s="212"/>
      <c r="E46" s="42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2:34" ht="6" customHeight="1" x14ac:dyDescent="0.35">
      <c r="B47" s="209"/>
      <c r="C47" s="210"/>
      <c r="D47" s="213"/>
      <c r="E47" s="51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</row>
    <row r="48" spans="2:34" ht="42.75" customHeight="1" x14ac:dyDescent="0.35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20" t="s">
        <v>31</v>
      </c>
      <c r="AC48" s="221"/>
      <c r="AD48" s="221"/>
      <c r="AE48" s="221"/>
      <c r="AF48" s="221"/>
      <c r="AG48" s="221"/>
      <c r="AH48" s="222"/>
    </row>
    <row r="49" spans="2:34" ht="6" customHeight="1" x14ac:dyDescent="0.35">
      <c r="B49" s="52"/>
      <c r="C49" s="53"/>
      <c r="D49" s="53"/>
      <c r="E49" s="53"/>
      <c r="F49" s="5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7"/>
      <c r="AA49" s="56"/>
      <c r="AB49" s="223">
        <f>[5]Profesional!I39+[5]Profesional!H82</f>
        <v>0</v>
      </c>
      <c r="AC49" s="224"/>
      <c r="AD49" s="224"/>
      <c r="AE49" s="224"/>
      <c r="AF49" s="224"/>
      <c r="AG49" s="224"/>
      <c r="AH49" s="225"/>
    </row>
    <row r="50" spans="2:34" ht="16.5" customHeight="1" x14ac:dyDescent="0.35">
      <c r="B50" s="58" t="s">
        <v>32</v>
      </c>
      <c r="C50" s="232" t="s">
        <v>33</v>
      </c>
      <c r="D50" s="197"/>
      <c r="E50" s="197"/>
      <c r="F50" s="198"/>
      <c r="G50" s="59">
        <v>1</v>
      </c>
      <c r="H50" s="60" t="s">
        <v>34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6"/>
      <c r="AA50" s="62"/>
      <c r="AB50" s="226"/>
      <c r="AC50" s="227"/>
      <c r="AD50" s="227"/>
      <c r="AE50" s="227"/>
      <c r="AF50" s="227"/>
      <c r="AG50" s="227"/>
      <c r="AH50" s="228"/>
    </row>
    <row r="51" spans="2:34" ht="15.75" customHeight="1" x14ac:dyDescent="0.35">
      <c r="B51" s="63"/>
      <c r="C51" s="232" t="s">
        <v>35</v>
      </c>
      <c r="D51" s="197"/>
      <c r="E51" s="197"/>
      <c r="F51" s="198"/>
      <c r="G51" s="64"/>
      <c r="H51" s="65" t="s">
        <v>36</v>
      </c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229"/>
      <c r="AC51" s="230"/>
      <c r="AD51" s="230"/>
      <c r="AE51" s="230"/>
      <c r="AF51" s="230"/>
      <c r="AG51" s="230"/>
      <c r="AH51" s="231"/>
    </row>
    <row r="52" spans="2:34" ht="20.25" customHeight="1" x14ac:dyDescent="0.35">
      <c r="B52" s="69"/>
      <c r="C52" s="196"/>
      <c r="D52" s="197"/>
      <c r="E52" s="197"/>
      <c r="F52" s="198"/>
      <c r="G52" s="70">
        <v>2</v>
      </c>
      <c r="H52" s="71" t="s">
        <v>37</v>
      </c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4"/>
      <c r="AA52" s="75"/>
      <c r="AB52" s="162">
        <f>[5]Profesional!H125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69"/>
      <c r="C53" s="196"/>
      <c r="D53" s="197"/>
      <c r="E53" s="197"/>
      <c r="F53" s="198"/>
      <c r="G53" s="76">
        <v>3</v>
      </c>
      <c r="H53" s="71" t="s">
        <v>38</v>
      </c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7"/>
      <c r="V53" s="77"/>
      <c r="W53" s="77"/>
      <c r="X53" s="77"/>
      <c r="Y53" s="77"/>
      <c r="Z53" s="74"/>
      <c r="AA53" s="75"/>
      <c r="AB53" s="162">
        <f>[5]Profesional!I182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69"/>
      <c r="C54" s="78"/>
      <c r="D54" s="79"/>
      <c r="E54" s="79"/>
      <c r="F54" s="80"/>
      <c r="G54" s="76">
        <v>4</v>
      </c>
      <c r="H54" s="81" t="s">
        <v>39</v>
      </c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7"/>
      <c r="V54" s="77"/>
      <c r="W54" s="77"/>
      <c r="X54" s="77"/>
      <c r="Y54" s="77"/>
      <c r="Z54" s="74"/>
      <c r="AA54" s="75"/>
      <c r="AB54" s="162">
        <f>[5]Profesional!G199+[5]Profesional!G229+[5]Profesional!G245+[5]Profesional!H262</f>
        <v>25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69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25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2"/>
      <c r="C56" s="83"/>
      <c r="D56" s="83"/>
      <c r="E56" s="83"/>
      <c r="F56" s="84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2"/>
      <c r="C57" s="53"/>
      <c r="D57" s="53"/>
      <c r="E57" s="53"/>
      <c r="F57" s="54"/>
      <c r="G57" s="85"/>
      <c r="H57" s="8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162">
        <f>[5]Pembelajaran!H41</f>
        <v>85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89" t="s">
        <v>41</v>
      </c>
      <c r="C58" s="90" t="s">
        <v>33</v>
      </c>
      <c r="D58" s="91"/>
      <c r="E58" s="91"/>
      <c r="F58" s="92"/>
      <c r="G58" s="64">
        <v>6</v>
      </c>
      <c r="H58" s="93" t="s">
        <v>42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6"/>
      <c r="C59" s="90" t="s">
        <v>43</v>
      </c>
      <c r="D59" s="91"/>
      <c r="E59" s="91"/>
      <c r="F59" s="92"/>
      <c r="G59" s="70">
        <v>7</v>
      </c>
      <c r="H59" s="81" t="s">
        <v>44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162">
        <f>[5]Pembelajaran!G106+[5]Pembelajaran!G142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99"/>
      <c r="C60" s="91"/>
      <c r="D60" s="91"/>
      <c r="E60" s="91"/>
      <c r="F60" s="92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85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2"/>
      <c r="C61" s="100"/>
      <c r="D61" s="100"/>
      <c r="E61" s="100"/>
      <c r="F61" s="101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2"/>
      <c r="C62" s="53"/>
      <c r="D62" s="53"/>
      <c r="E62" s="53"/>
      <c r="F62" s="54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'[5]Pengabdian Masy-Profesi'!I26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89" t="s">
        <v>47</v>
      </c>
      <c r="C63" s="90" t="s">
        <v>48</v>
      </c>
      <c r="D63" s="91"/>
      <c r="E63" s="91"/>
      <c r="F63" s="92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2"/>
      <c r="C64" s="90" t="s">
        <v>49</v>
      </c>
      <c r="D64" s="91"/>
      <c r="E64" s="91"/>
      <c r="F64" s="92"/>
      <c r="G64" s="70">
        <v>10</v>
      </c>
      <c r="H64" s="81" t="s">
        <v>50</v>
      </c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162">
        <f>'[5]Pengabdian Masy-Profesi'!H54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2"/>
      <c r="C65" s="90" t="s">
        <v>51</v>
      </c>
      <c r="D65" s="91"/>
      <c r="E65" s="91"/>
      <c r="F65" s="92"/>
      <c r="G65" s="70">
        <v>11</v>
      </c>
      <c r="H65" s="81" t="s">
        <v>52</v>
      </c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162">
        <f>'[5]Pengabdian Masy-Profesi'!G89</f>
        <v>4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99"/>
      <c r="C66" s="103"/>
      <c r="D66" s="91"/>
      <c r="E66" s="91"/>
      <c r="F66" s="92"/>
      <c r="G66" s="70">
        <v>12</v>
      </c>
      <c r="H66" s="81" t="s">
        <v>53</v>
      </c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162">
        <f>'[5]Pengabdian Masy-Profesi'!G125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4"/>
      <c r="C67" s="91"/>
      <c r="D67" s="91"/>
      <c r="E67" s="91"/>
      <c r="F67" s="92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2"/>
      <c r="C68" s="100"/>
      <c r="D68" s="100"/>
      <c r="E68" s="100"/>
      <c r="F68" s="101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5" t="s">
        <v>55</v>
      </c>
      <c r="C69" s="106" t="s">
        <v>48</v>
      </c>
      <c r="D69" s="53"/>
      <c r="E69" s="53"/>
      <c r="F69" s="54"/>
      <c r="G69" s="70">
        <v>14</v>
      </c>
      <c r="H69" s="81" t="s">
        <v>56</v>
      </c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97"/>
      <c r="AA69" s="98"/>
      <c r="AB69" s="162">
        <f>'[5]Publikasi '!J17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2"/>
      <c r="C70" s="90" t="s">
        <v>57</v>
      </c>
      <c r="D70" s="91"/>
      <c r="E70" s="91"/>
      <c r="F70" s="92"/>
      <c r="G70" s="70">
        <v>15</v>
      </c>
      <c r="H70" s="81" t="s">
        <v>58</v>
      </c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97"/>
      <c r="AA70" s="98"/>
      <c r="AB70" s="162">
        <f>'[5]Publikasi '!I45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4"/>
      <c r="C71" s="103"/>
      <c r="D71" s="91"/>
      <c r="E71" s="91"/>
      <c r="F71" s="92"/>
      <c r="G71" s="70">
        <v>16</v>
      </c>
      <c r="H71" s="81" t="s">
        <v>59</v>
      </c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97"/>
      <c r="AA71" s="98"/>
      <c r="AB71" s="162">
        <f>'[5]Publikasi '!I61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4"/>
      <c r="C72" s="103"/>
      <c r="D72" s="91"/>
      <c r="E72" s="91"/>
      <c r="F72" s="92"/>
      <c r="G72" s="70">
        <v>17</v>
      </c>
      <c r="H72" s="81" t="s">
        <v>60</v>
      </c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97"/>
      <c r="AA72" s="98"/>
      <c r="AB72" s="162">
        <f>'[5]Publikasi '!G83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4"/>
      <c r="C73" s="103"/>
      <c r="D73" s="91"/>
      <c r="E73" s="91"/>
      <c r="F73" s="92"/>
      <c r="G73" s="108">
        <v>18</v>
      </c>
      <c r="H73" s="109" t="s">
        <v>61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1"/>
      <c r="AA73" s="112"/>
      <c r="AB73" s="162">
        <f>'[5]Publikasi '!F100+'[5]Publikasi '!F118+'[5]Publikasi '!F136+'[5]Publikasi '!G154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99"/>
      <c r="C74" s="91"/>
      <c r="D74" s="91"/>
      <c r="E74" s="91"/>
      <c r="F74" s="92"/>
      <c r="G74" s="64"/>
      <c r="H74" s="93" t="s">
        <v>62</v>
      </c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94"/>
      <c r="AA74" s="95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99"/>
      <c r="C75" s="91"/>
      <c r="D75" s="91"/>
      <c r="E75" s="91"/>
      <c r="F75" s="92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2"/>
      <c r="C76" s="100"/>
      <c r="D76" s="100"/>
      <c r="E76" s="100"/>
      <c r="F76" s="101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99"/>
      <c r="C77" s="91"/>
      <c r="D77" s="91"/>
      <c r="E77" s="91"/>
      <c r="F77" s="92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'[5]Pengembangan Ilmu'!G18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4" t="s">
        <v>65</v>
      </c>
      <c r="C78" s="103" t="s">
        <v>33</v>
      </c>
      <c r="D78" s="103"/>
      <c r="E78" s="103"/>
      <c r="F78" s="115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6"/>
      <c r="C79" s="103" t="s">
        <v>66</v>
      </c>
      <c r="D79" s="103"/>
      <c r="E79" s="103"/>
      <c r="F79" s="115"/>
      <c r="G79" s="70">
        <v>21</v>
      </c>
      <c r="H79" s="81" t="s">
        <v>67</v>
      </c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8"/>
      <c r="AB79" s="162">
        <f>'[5]Pengembangan Ilmu'!H44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6"/>
      <c r="C80" s="103" t="s">
        <v>68</v>
      </c>
      <c r="D80" s="103"/>
      <c r="E80" s="103"/>
      <c r="F80" s="115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7"/>
      <c r="C81" s="118"/>
      <c r="D81" s="118"/>
      <c r="E81" s="118"/>
      <c r="F81" s="119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69"/>
      <c r="C82" s="120"/>
      <c r="D82" s="91"/>
      <c r="E82" s="91"/>
      <c r="F82" s="92"/>
      <c r="G82" s="121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2"/>
    </row>
    <row r="83" spans="2:34" ht="15.75" customHeight="1" x14ac:dyDescent="0.35">
      <c r="B83" s="96" t="s">
        <v>70</v>
      </c>
      <c r="C83" s="90" t="s">
        <v>71</v>
      </c>
      <c r="D83" s="91"/>
      <c r="E83" s="91"/>
      <c r="F83" s="92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99"/>
      <c r="C84" s="123" t="s">
        <v>73</v>
      </c>
      <c r="D84" s="91"/>
      <c r="E84" s="91"/>
      <c r="F84" s="92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99"/>
      <c r="C85" s="91"/>
      <c r="D85" s="91"/>
      <c r="E85" s="91"/>
      <c r="F85" s="92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99"/>
      <c r="C86" s="91"/>
      <c r="D86" s="91"/>
      <c r="E86" s="91"/>
      <c r="F86" s="92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99"/>
      <c r="C87" s="91"/>
      <c r="D87" s="91"/>
      <c r="E87" s="91"/>
      <c r="F87" s="92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99"/>
      <c r="C88" s="91"/>
      <c r="D88" s="91"/>
      <c r="E88" s="91"/>
      <c r="F88" s="92"/>
      <c r="G88" s="152" t="s">
        <v>90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99"/>
      <c r="C89" s="91"/>
      <c r="D89" s="91"/>
      <c r="E89" s="91"/>
      <c r="F89" s="92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99"/>
      <c r="C90" s="91"/>
      <c r="D90" s="91"/>
      <c r="E90" s="91"/>
      <c r="F90" s="92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99"/>
      <c r="C91" s="91"/>
      <c r="D91" s="91"/>
      <c r="E91" s="91"/>
      <c r="F91" s="92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99"/>
      <c r="C92" s="91"/>
      <c r="D92" s="91"/>
      <c r="E92" s="91"/>
      <c r="F92" s="92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99"/>
      <c r="C93" s="91"/>
      <c r="D93" s="91"/>
      <c r="E93" s="91"/>
      <c r="F93" s="92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99"/>
      <c r="C94" s="91"/>
      <c r="D94" s="91"/>
      <c r="E94" s="91"/>
      <c r="F94" s="92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99"/>
      <c r="C95" s="91"/>
      <c r="D95" s="91"/>
      <c r="E95" s="91"/>
      <c r="F95" s="92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2"/>
      <c r="C96" s="100"/>
      <c r="D96" s="100"/>
      <c r="E96" s="100"/>
      <c r="F96" s="101"/>
      <c r="G96" s="51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2"/>
      <c r="C97" s="53"/>
      <c r="D97" s="53"/>
      <c r="E97" s="53"/>
      <c r="F97" s="53"/>
      <c r="G97" s="121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2"/>
    </row>
    <row r="98" spans="2:34" ht="20.25" customHeight="1" x14ac:dyDescent="0.35">
      <c r="B98" s="104" t="s">
        <v>81</v>
      </c>
      <c r="C98" s="103" t="s">
        <v>82</v>
      </c>
      <c r="D98" s="132"/>
      <c r="E98" s="91"/>
      <c r="F98" s="91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4"/>
      <c r="C99" s="103"/>
      <c r="D99" s="132"/>
      <c r="E99" s="91"/>
      <c r="F99" s="91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2"/>
      <c r="C100" s="100"/>
      <c r="D100" s="100"/>
      <c r="E100" s="100"/>
      <c r="F100" s="100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4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B18:C19"/>
    <mergeCell ref="F18:AG19"/>
    <mergeCell ref="B20:C21"/>
    <mergeCell ref="F20:AH21"/>
    <mergeCell ref="F22:AH22"/>
    <mergeCell ref="B23:C24"/>
    <mergeCell ref="F23:AH24"/>
    <mergeCell ref="B12:C13"/>
    <mergeCell ref="D12:D13"/>
    <mergeCell ref="B15:C17"/>
    <mergeCell ref="U16:V16"/>
    <mergeCell ref="W16:X16"/>
    <mergeCell ref="Z16:AA16"/>
    <mergeCell ref="B33:C34"/>
    <mergeCell ref="F33:AH34"/>
    <mergeCell ref="B35:C36"/>
    <mergeCell ref="F35:AH36"/>
    <mergeCell ref="B37:C38"/>
    <mergeCell ref="F37:AH38"/>
    <mergeCell ref="B25:C26"/>
    <mergeCell ref="F25:AH26"/>
    <mergeCell ref="F27:AG29"/>
    <mergeCell ref="B30:C30"/>
    <mergeCell ref="F30:AG30"/>
    <mergeCell ref="B31:C32"/>
    <mergeCell ref="F31:AH32"/>
    <mergeCell ref="B45:C47"/>
    <mergeCell ref="D45:D47"/>
    <mergeCell ref="F45:AH47"/>
    <mergeCell ref="B48:AA48"/>
    <mergeCell ref="AB48:AH48"/>
    <mergeCell ref="AB49:AH51"/>
    <mergeCell ref="C50:F50"/>
    <mergeCell ref="C51:F51"/>
    <mergeCell ref="B39:C40"/>
    <mergeCell ref="F39:AH40"/>
    <mergeCell ref="B41:C42"/>
    <mergeCell ref="F41:AH42"/>
    <mergeCell ref="B43:C44"/>
    <mergeCell ref="F43:AH44"/>
    <mergeCell ref="C52:F52"/>
    <mergeCell ref="AB52:AH52"/>
    <mergeCell ref="C53:F53"/>
    <mergeCell ref="AB53:AH53"/>
    <mergeCell ref="AB54:AH54"/>
    <mergeCell ref="C55:F55"/>
    <mergeCell ref="G55:G56"/>
    <mergeCell ref="H55:AA56"/>
    <mergeCell ref="AB55:AH56"/>
    <mergeCell ref="AB64:AH64"/>
    <mergeCell ref="AB65:AH65"/>
    <mergeCell ref="AB66:AH66"/>
    <mergeCell ref="G67:G68"/>
    <mergeCell ref="H67:AA68"/>
    <mergeCell ref="AB67:AH68"/>
    <mergeCell ref="AB57:AH5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2020-05-01T04:38:00Z</dcterms:created>
  <dcterms:modified xsi:type="dcterms:W3CDTF">2020-05-01T04:59:23Z</dcterms:modified>
</cp:coreProperties>
</file>