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Edwin S\P2KB\"/>
    </mc:Choice>
  </mc:AlternateContent>
  <xr:revisionPtr revIDLastSave="0" documentId="13_ncr:1_{7D5D1BBD-0247-478C-A236-80A1F43F3E6D}" xr6:coauthVersionLast="45" xr6:coauthVersionMax="45" xr10:uidLastSave="{00000000-0000-0000-0000-000000000000}"/>
  <bookViews>
    <workbookView xWindow="-110" yWindow="-110" windowWidth="19420" windowHeight="10300" activeTab="4" xr2:uid="{011B996E-9272-422D-AB8F-4C109A4B0484}"/>
  </bookViews>
  <sheets>
    <sheet name="2018" sheetId="1" r:id="rId1"/>
    <sheet name="2019" sheetId="2" r:id="rId2"/>
    <sheet name="2020" sheetId="3" r:id="rId3"/>
    <sheet name="2021" sheetId="4" r:id="rId4"/>
    <sheet name="2022" sheetId="5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9" i="5" l="1"/>
  <c r="AB77" i="5"/>
  <c r="AB73" i="5"/>
  <c r="AB72" i="5"/>
  <c r="AB71" i="5"/>
  <c r="AB70" i="5"/>
  <c r="AB69" i="5"/>
  <c r="AB66" i="5"/>
  <c r="AB65" i="5"/>
  <c r="AB64" i="5"/>
  <c r="AB62" i="5"/>
  <c r="AB59" i="5"/>
  <c r="AB57" i="5"/>
  <c r="AB60" i="5" s="1"/>
  <c r="AB54" i="5"/>
  <c r="AB53" i="5"/>
  <c r="AB52" i="5"/>
  <c r="AB49" i="5"/>
  <c r="F45" i="5"/>
  <c r="F43" i="5"/>
  <c r="F41" i="5"/>
  <c r="F39" i="5"/>
  <c r="F37" i="5"/>
  <c r="F35" i="5"/>
  <c r="F33" i="5"/>
  <c r="F31" i="5"/>
  <c r="F30" i="5"/>
  <c r="F27" i="5"/>
  <c r="F23" i="5"/>
  <c r="F22" i="5"/>
  <c r="F20" i="5"/>
  <c r="F18" i="5"/>
  <c r="AA16" i="5"/>
  <c r="Y16" i="5"/>
  <c r="W16" i="5"/>
  <c r="U16" i="5"/>
  <c r="T16" i="5"/>
  <c r="R16" i="5"/>
  <c r="Q16" i="5"/>
  <c r="P16" i="5"/>
  <c r="O16" i="5"/>
  <c r="M16" i="5"/>
  <c r="L16" i="5"/>
  <c r="K16" i="5"/>
  <c r="J16" i="5"/>
  <c r="H16" i="5"/>
  <c r="G16" i="5"/>
  <c r="F16" i="5"/>
  <c r="O13" i="5"/>
  <c r="N13" i="5"/>
  <c r="M13" i="5"/>
  <c r="L13" i="5"/>
  <c r="K13" i="5"/>
  <c r="I13" i="5"/>
  <c r="H13" i="5"/>
  <c r="G13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79" i="4"/>
  <c r="AB77" i="4"/>
  <c r="AB80" i="4" s="1"/>
  <c r="AB73" i="4"/>
  <c r="AB72" i="4"/>
  <c r="AB71" i="4"/>
  <c r="AB70" i="4"/>
  <c r="AB69" i="4"/>
  <c r="AB66" i="4"/>
  <c r="AB65" i="4"/>
  <c r="AB64" i="4"/>
  <c r="AB62" i="4"/>
  <c r="AB59" i="4"/>
  <c r="AB57" i="4"/>
  <c r="AB54" i="4"/>
  <c r="AB53" i="4"/>
  <c r="AB52" i="4"/>
  <c r="AB49" i="4"/>
  <c r="F45" i="4"/>
  <c r="F43" i="4"/>
  <c r="F41" i="4"/>
  <c r="F39" i="4"/>
  <c r="F37" i="4"/>
  <c r="F35" i="4"/>
  <c r="F33" i="4"/>
  <c r="F31" i="4"/>
  <c r="F30" i="4"/>
  <c r="F27" i="4"/>
  <c r="F23" i="4"/>
  <c r="F22" i="4"/>
  <c r="F20" i="4"/>
  <c r="F18" i="4"/>
  <c r="AA16" i="4"/>
  <c r="Y16" i="4"/>
  <c r="W16" i="4"/>
  <c r="U16" i="4"/>
  <c r="T16" i="4"/>
  <c r="R16" i="4"/>
  <c r="Q16" i="4"/>
  <c r="P16" i="4"/>
  <c r="O16" i="4"/>
  <c r="M16" i="4"/>
  <c r="L16" i="4"/>
  <c r="K16" i="4"/>
  <c r="J16" i="4"/>
  <c r="H16" i="4"/>
  <c r="G16" i="4"/>
  <c r="F16" i="4"/>
  <c r="O13" i="4"/>
  <c r="N13" i="4"/>
  <c r="M13" i="4"/>
  <c r="L13" i="4"/>
  <c r="K13" i="4"/>
  <c r="I13" i="4"/>
  <c r="H13" i="4"/>
  <c r="G13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79" i="3"/>
  <c r="AB77" i="3"/>
  <c r="AB73" i="3"/>
  <c r="AB72" i="3"/>
  <c r="AB71" i="3"/>
  <c r="AB70" i="3"/>
  <c r="AB69" i="3"/>
  <c r="AB66" i="3"/>
  <c r="AB65" i="3"/>
  <c r="AB64" i="3"/>
  <c r="AB62" i="3"/>
  <c r="AB59" i="3"/>
  <c r="AB57" i="3"/>
  <c r="AB60" i="3" s="1"/>
  <c r="AB54" i="3"/>
  <c r="AB53" i="3"/>
  <c r="AB52" i="3"/>
  <c r="AB49" i="3"/>
  <c r="AB55" i="3" s="1"/>
  <c r="F45" i="3"/>
  <c r="F43" i="3"/>
  <c r="F41" i="3"/>
  <c r="F39" i="3"/>
  <c r="F37" i="3"/>
  <c r="F35" i="3"/>
  <c r="F33" i="3"/>
  <c r="F31" i="3"/>
  <c r="F30" i="3"/>
  <c r="F27" i="3"/>
  <c r="F23" i="3"/>
  <c r="F22" i="3"/>
  <c r="F20" i="3"/>
  <c r="F18" i="3"/>
  <c r="AA16" i="3"/>
  <c r="Y16" i="3"/>
  <c r="W16" i="3"/>
  <c r="U16" i="3"/>
  <c r="T16" i="3"/>
  <c r="R16" i="3"/>
  <c r="Q16" i="3"/>
  <c r="P16" i="3"/>
  <c r="O16" i="3"/>
  <c r="M16" i="3"/>
  <c r="L16" i="3"/>
  <c r="K16" i="3"/>
  <c r="J16" i="3"/>
  <c r="H16" i="3"/>
  <c r="G16" i="3"/>
  <c r="F16" i="3"/>
  <c r="O13" i="3"/>
  <c r="N13" i="3"/>
  <c r="M13" i="3"/>
  <c r="L13" i="3"/>
  <c r="K13" i="3"/>
  <c r="I13" i="3"/>
  <c r="H13" i="3"/>
  <c r="G13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79" i="2"/>
  <c r="AB77" i="2"/>
  <c r="AB73" i="2"/>
  <c r="AB72" i="2"/>
  <c r="AB71" i="2"/>
  <c r="AB70" i="2"/>
  <c r="AB69" i="2"/>
  <c r="AB66" i="2"/>
  <c r="AB65" i="2"/>
  <c r="AB64" i="2"/>
  <c r="AB62" i="2"/>
  <c r="AB59" i="2"/>
  <c r="AB57" i="2"/>
  <c r="AB60" i="2" s="1"/>
  <c r="AB54" i="2"/>
  <c r="AB53" i="2"/>
  <c r="AB52" i="2"/>
  <c r="AB49" i="2"/>
  <c r="F45" i="2"/>
  <c r="F43" i="2"/>
  <c r="F41" i="2"/>
  <c r="F39" i="2"/>
  <c r="F37" i="2"/>
  <c r="F35" i="2"/>
  <c r="F33" i="2"/>
  <c r="F31" i="2"/>
  <c r="F30" i="2"/>
  <c r="F27" i="2"/>
  <c r="F23" i="2"/>
  <c r="F22" i="2"/>
  <c r="F20" i="2"/>
  <c r="F18" i="2"/>
  <c r="AA16" i="2"/>
  <c r="Y16" i="2"/>
  <c r="W16" i="2"/>
  <c r="U16" i="2"/>
  <c r="T16" i="2"/>
  <c r="R16" i="2"/>
  <c r="Q16" i="2"/>
  <c r="P16" i="2"/>
  <c r="O16" i="2"/>
  <c r="M16" i="2"/>
  <c r="L16" i="2"/>
  <c r="K16" i="2"/>
  <c r="J16" i="2"/>
  <c r="H16" i="2"/>
  <c r="G16" i="2"/>
  <c r="F16" i="2"/>
  <c r="O13" i="2"/>
  <c r="N13" i="2"/>
  <c r="M13" i="2"/>
  <c r="L13" i="2"/>
  <c r="K13" i="2"/>
  <c r="I13" i="2"/>
  <c r="H13" i="2"/>
  <c r="G13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60" i="4" l="1"/>
  <c r="AB80" i="2"/>
  <c r="AB55" i="4"/>
  <c r="AB67" i="2"/>
  <c r="AB80" i="3"/>
  <c r="AB80" i="5"/>
  <c r="AB67" i="4"/>
  <c r="AB75" i="5"/>
  <c r="AB55" i="2"/>
  <c r="AB75" i="2"/>
  <c r="AB67" i="3"/>
  <c r="AB75" i="4"/>
  <c r="AB67" i="5"/>
  <c r="AB75" i="3"/>
  <c r="AB55" i="5"/>
  <c r="AB79" i="1"/>
  <c r="AB77" i="1"/>
  <c r="AB73" i="1"/>
  <c r="AB72" i="1"/>
  <c r="AB71" i="1"/>
  <c r="AB70" i="1"/>
  <c r="AB69" i="1"/>
  <c r="AB75" i="1" s="1"/>
  <c r="AB66" i="1"/>
  <c r="AB65" i="1"/>
  <c r="AB64" i="1"/>
  <c r="AB62" i="1"/>
  <c r="AB59" i="1"/>
  <c r="AB57" i="1"/>
  <c r="AB60" i="1" s="1"/>
  <c r="AB54" i="1"/>
  <c r="AB53" i="1"/>
  <c r="AB52" i="1"/>
  <c r="AB49" i="1"/>
  <c r="F45" i="1"/>
  <c r="F43" i="1"/>
  <c r="F41" i="1"/>
  <c r="F39" i="1"/>
  <c r="F37" i="1"/>
  <c r="F35" i="1"/>
  <c r="F33" i="1"/>
  <c r="F31" i="1"/>
  <c r="F30" i="1"/>
  <c r="F27" i="1"/>
  <c r="F23" i="1"/>
  <c r="F22" i="1"/>
  <c r="F20" i="1"/>
  <c r="F18" i="1"/>
  <c r="AA16" i="1"/>
  <c r="Y16" i="1"/>
  <c r="W16" i="1"/>
  <c r="U16" i="1"/>
  <c r="T16" i="1"/>
  <c r="R16" i="1"/>
  <c r="Q16" i="1"/>
  <c r="P16" i="1"/>
  <c r="O16" i="1"/>
  <c r="M16" i="1"/>
  <c r="L16" i="1"/>
  <c r="K16" i="1"/>
  <c r="J16" i="1"/>
  <c r="H16" i="1"/>
  <c r="G16" i="1"/>
  <c r="F16" i="1"/>
  <c r="O13" i="1"/>
  <c r="N13" i="1"/>
  <c r="M13" i="1"/>
  <c r="L13" i="1"/>
  <c r="K13" i="1"/>
  <c r="I13" i="1"/>
  <c r="H13" i="1"/>
  <c r="G13" i="1"/>
  <c r="F13" i="1"/>
  <c r="AG10" i="1"/>
  <c r="AF10" i="1"/>
  <c r="AD10" i="1"/>
  <c r="AC10" i="1"/>
  <c r="Z10" i="1"/>
  <c r="Y10" i="1"/>
  <c r="W10" i="1"/>
  <c r="V10" i="1"/>
  <c r="AE7" i="1"/>
  <c r="AB7" i="1"/>
  <c r="Y7" i="1"/>
  <c r="V7" i="1"/>
  <c r="AB80" i="1" l="1"/>
  <c r="AB55" i="1"/>
  <c r="AB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33CAE466-6F8E-4A5D-8C3F-FCFD52BB3A4F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9CE7525B-48B6-4463-BC0C-B669F7E0633D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6B460792-DD34-439A-A14E-B749D380ACBA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82B93509-8FD2-4411-96B4-49BBC75053F0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CA001140-E8DC-4A6C-9A42-BE2878065B27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<sst xmlns="http://schemas.openxmlformats.org/spreadsheetml/2006/main" count="550" uniqueCount="91">
  <si>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</si>
  <si>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</si>
  <si>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</si>
  <si>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</si>
  <si>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</si>
  <si>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</si>
  <si>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</si>
  <si>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</si>
  <si>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</si>
  <si>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</si>
  <si>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</si>
  <si>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</si>
  <si>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</si>
  <si>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</si>
  <si>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</si>
  <si>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</si>
  <si>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</si>
  <si>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Tempat/Tanggal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</si>
  <si>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</si>
  <si>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</si>
  <si>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</si>
  <si>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</si>
  <si>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</si>
  <si>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</si>
  <si>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</si>
  <si>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</si>
  <si>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</si>
  <si>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</si>
  <si>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</si>
  <si>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</si>
  <si>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</si>
  <si>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</si>
  <si>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</si>
  <si>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</si>
  <si>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</si>
  <si>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</si>
  <si>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</si>
  <si>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</si>
  <si>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</si>
  <si>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</si>
  <si>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</si>
  <si>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</si>
  <si>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</si>
  <si>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</si>
  <si>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</si>
  <si>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</si>
  <si>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</si>
  <si>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</si>
  <si>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</si>
  <si>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</si>
  <si>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</si>
  <si>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</si>
  <si>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</si>
  <si>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</si>
  <si>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</si>
  <si>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</si>
  <si>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</si>
  <si>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</si>
  <si>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</si>
  <si>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</si>
  <si>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</si>
  <si>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</si>
  <si>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</si>
  <si>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</si>
  <si>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</si>
  <si>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</si>
  <si>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</si>
  <si>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</si>
  <si>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</si>
  <si>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</si>
  <si>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</si>
  <si>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</si>
  <si>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</si>
  <si>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</si>
  <si>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</si>
  <si>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                                                            2018</t>
  </si>
  <si>
    <t>TANDA-TANGAN</t>
  </si>
  <si>
    <t xml:space="preserve">NAMA KETUA KOMISI P2KB </t>
  </si>
  <si>
    <t>: Dr. Devy Juniarti Iskandar, SpPD, FINASIM</t>
  </si>
  <si>
    <t xml:space="preserve">CABANG     </t>
  </si>
  <si>
    <t>: Depok</t>
  </si>
  <si>
    <t>G.</t>
  </si>
  <si>
    <t>TEMBUSAN</t>
  </si>
  <si>
    <t>1)</t>
  </si>
  <si>
    <t>DOKTER YANG BERSANGKUTAN</t>
  </si>
  <si>
    <t>2)</t>
  </si>
  <si>
    <t>ARSIP KOMISI P2KB IPD CABANG</t>
  </si>
  <si>
    <t>Depok,                                                    2019</t>
  </si>
  <si>
    <t>Depok,                                                  2020</t>
  </si>
  <si>
    <t>Depok,                                                  2021</t>
  </si>
  <si>
    <t>Depok,                                               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</si>
</sst>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Symbol"/>
      <family val="1"/>
      <charset val="2"/>
    </font>
    <font>
      <sz val="9"/>
      <color theme="0"/>
      <name val="Arial"/>
      <family val="2"/>
    </font>
    <font>
      <b/>
      <sz val="9"/>
      <color theme="0"/>
      <name val="Symbol"/>
      <family val="1"/>
      <charset val="2"/>
    </font>
    <font>
      <sz val="11"/>
      <color theme="0"/>
      <name val="Symbol"/>
      <family val="1"/>
      <charset val="2"/>
    </font>
    <font>
      <sz val="11"/>
      <color theme="0"/>
      <name val="Arial"/>
      <family val="2"/>
    </font>
    <font>
      <b/>
      <sz val="11"/>
      <color theme="0"/>
      <name val="Calibri"/>
      <family val="2"/>
      <charset val="1"/>
      <scheme val="minor"/>
    </font>
    <font>
      <sz val="8"/>
      <color theme="0"/>
      <name val="Arial"/>
      <family val="2"/>
    </font>
    <font>
      <sz val="8"/>
      <color theme="0"/>
      <name val="Calibri"/>
      <family val="2"/>
      <charset val="1"/>
      <scheme val="minor"/>
    </font>
    <font>
      <b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9"/>
      <color theme="0" tint="-4.9989318521683403E-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charset val="1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0"/>
      <name val="Calibri"/>
      <family val="2"/>
      <charset val="1"/>
      <scheme val="minor"/>
    </font>
    <font>
      <b/>
      <sz val="11"/>
      <color rgb="FFFF0000"/>
      <name val="Calibri"/>
      <family val="2"/>
      <charset val="1"/>
      <scheme val="minor"/>
    </font>
    <font>
      <b/>
      <sz val="10"/>
      <color theme="0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78">
    <xf numFmtId="0" fontId="0" fillId="0" borderId="0" xfId="0"/>
    <xf numFmtId="0" fontId="4" fillId="2" borderId="1" xfId="1" applyFont="1" applyFill="1" applyBorder="1"/>
    <xf numFmtId="0" fontId="4" fillId="2" borderId="3" xfId="1" applyFont="1" applyFill="1" applyBorder="1"/>
    <xf numFmtId="0" fontId="4" fillId="2" borderId="2" xfId="1" applyFont="1" applyFill="1" applyBorder="1"/>
    <xf numFmtId="0" fontId="3" fillId="0" borderId="0" xfId="1"/>
    <xf numFmtId="0" fontId="7" fillId="2" borderId="4" xfId="1" applyFont="1" applyFill="1" applyBorder="1" applyAlignment="1">
      <alignment horizontal="center"/>
    </xf>
    <xf numFmtId="0" fontId="4" fillId="2" borderId="0" xfId="1" applyFont="1" applyFill="1"/>
    <xf numFmtId="0" fontId="4" fillId="2" borderId="5" xfId="1" applyFont="1" applyFill="1" applyBorder="1"/>
    <xf numFmtId="0" fontId="10" fillId="2" borderId="4" xfId="1" applyFont="1" applyFill="1" applyBorder="1" applyAlignment="1">
      <alignment horizontal="center" vertical="center"/>
    </xf>
    <xf numFmtId="0" fontId="11" fillId="2" borderId="0" xfId="1" applyFont="1" applyFill="1"/>
    <xf numFmtId="0" fontId="12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4" fillId="2" borderId="4" xfId="1" applyFont="1" applyFill="1" applyBorder="1"/>
    <xf numFmtId="0" fontId="4" fillId="2" borderId="11" xfId="1" applyFont="1" applyFill="1" applyBorder="1"/>
    <xf numFmtId="0" fontId="17" fillId="2" borderId="0" xfId="1" applyFont="1" applyFill="1"/>
    <xf numFmtId="0" fontId="11" fillId="2" borderId="4" xfId="1" applyFont="1" applyFill="1" applyBorder="1"/>
    <xf numFmtId="0" fontId="9" fillId="2" borderId="0" xfId="1" applyFont="1" applyFill="1"/>
    <xf numFmtId="0" fontId="14" fillId="2" borderId="5" xfId="1" applyFont="1" applyFill="1" applyBorder="1"/>
    <xf numFmtId="0" fontId="6" fillId="2" borderId="16" xfId="1" applyFont="1" applyFill="1" applyBorder="1" applyAlignment="1">
      <alignment horizontal="center"/>
    </xf>
    <xf numFmtId="0" fontId="15" fillId="2" borderId="16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15" fillId="2" borderId="14" xfId="1" applyFont="1" applyFill="1" applyBorder="1" applyAlignment="1">
      <alignment horizontal="center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8" xfId="1" applyFont="1" applyFill="1" applyBorder="1"/>
    <xf numFmtId="0" fontId="3" fillId="5" borderId="0" xfId="1" applyFill="1"/>
    <xf numFmtId="0" fontId="3" fillId="6" borderId="3" xfId="1" applyFill="1" applyBorder="1"/>
    <xf numFmtId="0" fontId="3" fillId="6" borderId="16" xfId="1" applyFill="1" applyBorder="1" applyAlignment="1">
      <alignment horizontal="center" vertical="center"/>
    </xf>
    <xf numFmtId="0" fontId="3" fillId="6" borderId="16" xfId="1" applyFill="1" applyBorder="1" applyAlignment="1">
      <alignment horizontal="center"/>
    </xf>
    <xf numFmtId="0" fontId="3" fillId="6" borderId="0" xfId="1" applyFill="1" applyAlignment="1">
      <alignment horizontal="center"/>
    </xf>
    <xf numFmtId="0" fontId="3" fillId="6" borderId="0" xfId="1" applyFill="1"/>
    <xf numFmtId="0" fontId="18" fillId="3" borderId="6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/>
    </xf>
    <xf numFmtId="0" fontId="3" fillId="4" borderId="19" xfId="1" applyFill="1" applyBorder="1" applyAlignment="1">
      <alignment horizontal="center" vertical="center"/>
    </xf>
    <xf numFmtId="0" fontId="3" fillId="5" borderId="7" xfId="1" applyFill="1" applyBorder="1"/>
    <xf numFmtId="0" fontId="3" fillId="6" borderId="7" xfId="1" applyFill="1" applyBorder="1" applyAlignment="1">
      <alignment horizontal="center" vertical="center"/>
    </xf>
    <xf numFmtId="0" fontId="3" fillId="6" borderId="7" xfId="1" applyFill="1" applyBorder="1" applyAlignment="1">
      <alignment horizontal="center"/>
    </xf>
    <xf numFmtId="0" fontId="3" fillId="6" borderId="7" xfId="1" applyFill="1" applyBorder="1"/>
    <xf numFmtId="0" fontId="3" fillId="4" borderId="17" xfId="1" applyFill="1" applyBorder="1"/>
    <xf numFmtId="0" fontId="3" fillId="5" borderId="3" xfId="1" applyFill="1" applyBorder="1"/>
    <xf numFmtId="0" fontId="3" fillId="4" borderId="18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6" borderId="20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20" fillId="6" borderId="0" xfId="1" applyFont="1" applyFill="1" applyAlignment="1">
      <alignment horizontal="left"/>
    </xf>
    <xf numFmtId="0" fontId="20" fillId="6" borderId="7" xfId="1" applyFont="1" applyFill="1" applyBorder="1" applyAlignment="1">
      <alignment horizontal="left"/>
    </xf>
    <xf numFmtId="0" fontId="18" fillId="3" borderId="8" xfId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/>
    </xf>
    <xf numFmtId="0" fontId="21" fillId="3" borderId="5" xfId="1" applyFont="1" applyFill="1" applyBorder="1" applyAlignment="1">
      <alignment horizontal="left" vertical="center"/>
    </xf>
    <xf numFmtId="0" fontId="3" fillId="5" borderId="6" xfId="1" applyFill="1" applyBorder="1"/>
    <xf numFmtId="0" fontId="4" fillId="8" borderId="1" xfId="1" applyFont="1" applyFill="1" applyBorder="1"/>
    <xf numFmtId="0" fontId="4" fillId="8" borderId="3" xfId="1" applyFont="1" applyFill="1" applyBorder="1"/>
    <xf numFmtId="0" fontId="4" fillId="8" borderId="2" xfId="1" applyFont="1" applyFill="1" applyBorder="1"/>
    <xf numFmtId="0" fontId="3" fillId="2" borderId="17" xfId="1" applyFill="1" applyBorder="1"/>
    <xf numFmtId="0" fontId="3" fillId="9" borderId="0" xfId="1" applyFill="1"/>
    <xf numFmtId="0" fontId="23" fillId="9" borderId="0" xfId="1" applyFont="1" applyFill="1"/>
    <xf numFmtId="0" fontId="24" fillId="8" borderId="4" xfId="1" applyFont="1" applyFill="1" applyBorder="1" applyAlignment="1">
      <alignment horizontal="center" vertical="center"/>
    </xf>
    <xf numFmtId="0" fontId="25" fillId="2" borderId="18" xfId="1" applyFont="1" applyFill="1" applyBorder="1" applyAlignment="1">
      <alignment horizontal="center" vertical="center"/>
    </xf>
    <xf numFmtId="0" fontId="25" fillId="9" borderId="4" xfId="1" applyFont="1" applyFill="1" applyBorder="1" applyAlignment="1">
      <alignment horizontal="left" vertical="center"/>
    </xf>
    <xf numFmtId="0" fontId="23" fillId="9" borderId="0" xfId="1" applyFont="1" applyFill="1" applyAlignment="1">
      <alignment horizontal="left" vertical="center"/>
    </xf>
    <xf numFmtId="0" fontId="3" fillId="9" borderId="5" xfId="1" applyFill="1" applyBorder="1"/>
    <xf numFmtId="0" fontId="24" fillId="8" borderId="4" xfId="1" applyFont="1" applyFill="1" applyBorder="1"/>
    <xf numFmtId="0" fontId="25" fillId="2" borderId="19" xfId="1" applyFont="1" applyFill="1" applyBorder="1" applyAlignment="1">
      <alignment horizontal="center" vertical="center"/>
    </xf>
    <xf numFmtId="0" fontId="25" fillId="9" borderId="6" xfId="1" applyFont="1" applyFill="1" applyBorder="1" applyAlignment="1">
      <alignment horizontal="left" vertical="center"/>
    </xf>
    <xf numFmtId="0" fontId="23" fillId="9" borderId="7" xfId="1" applyFont="1" applyFill="1" applyBorder="1" applyAlignment="1">
      <alignment horizontal="left" vertical="center"/>
    </xf>
    <xf numFmtId="0" fontId="3" fillId="9" borderId="7" xfId="1" applyFill="1" applyBorder="1"/>
    <xf numFmtId="0" fontId="3" fillId="9" borderId="8" xfId="1" applyFill="1" applyBorder="1"/>
    <xf numFmtId="0" fontId="15" fillId="8" borderId="4" xfId="1" applyFont="1" applyFill="1" applyBorder="1"/>
    <xf numFmtId="0" fontId="25" fillId="2" borderId="24" xfId="1" applyFon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3" fillId="9" borderId="21" xfId="1" applyFill="1" applyBorder="1"/>
    <xf numFmtId="0" fontId="3" fillId="9" borderId="23" xfId="1" applyFill="1" applyBorder="1"/>
    <xf numFmtId="0" fontId="27" fillId="2" borderId="24" xfId="1" applyFont="1" applyFill="1" applyBorder="1" applyAlignment="1">
      <alignment horizontal="center" vertical="center"/>
    </xf>
    <xf numFmtId="0" fontId="28" fillId="9" borderId="21" xfId="1" applyFont="1" applyFill="1" applyBorder="1" applyAlignment="1">
      <alignment horizontal="left" vertical="center"/>
    </xf>
    <xf numFmtId="0" fontId="26" fillId="8" borderId="0" xfId="1" applyFont="1" applyFill="1" applyAlignment="1">
      <alignment horizontal="left" vertical="center"/>
    </xf>
    <xf numFmtId="0" fontId="15" fillId="8" borderId="0" xfId="1" applyFont="1" applyFill="1" applyAlignment="1">
      <alignment vertical="center"/>
    </xf>
    <xf numFmtId="0" fontId="15" fillId="8" borderId="5" xfId="1" applyFont="1" applyFill="1" applyBorder="1" applyAlignment="1">
      <alignment vertical="center"/>
    </xf>
    <xf numFmtId="0" fontId="25" fillId="9" borderId="22" xfId="1" applyFont="1" applyFill="1" applyBorder="1" applyAlignment="1">
      <alignment vertical="center"/>
    </xf>
    <xf numFmtId="0" fontId="4" fillId="8" borderId="6" xfId="1" applyFont="1" applyFill="1" applyBorder="1"/>
    <xf numFmtId="0" fontId="4" fillId="8" borderId="7" xfId="1" applyFont="1" applyFill="1" applyBorder="1" applyAlignment="1">
      <alignment vertical="center"/>
    </xf>
    <xf numFmtId="0" fontId="4" fillId="8" borderId="8" xfId="1" applyFont="1" applyFill="1" applyBorder="1" applyAlignment="1">
      <alignment vertical="center"/>
    </xf>
    <xf numFmtId="0" fontId="23" fillId="2" borderId="17" xfId="1" applyFont="1" applyFill="1" applyBorder="1" applyAlignment="1">
      <alignment horizontal="center" vertical="center"/>
    </xf>
    <xf numFmtId="0" fontId="3" fillId="9" borderId="1" xfId="1" applyFill="1" applyBorder="1"/>
    <xf numFmtId="0" fontId="3" fillId="9" borderId="3" xfId="1" applyFill="1" applyBorder="1"/>
    <xf numFmtId="0" fontId="3" fillId="9" borderId="2" xfId="1" applyFill="1" applyBorder="1"/>
    <xf numFmtId="0" fontId="9" fillId="8" borderId="4" xfId="1" applyFont="1" applyFill="1" applyBorder="1" applyAlignment="1">
      <alignment horizontal="center"/>
    </xf>
    <xf numFmtId="0" fontId="9" fillId="8" borderId="0" xfId="1" applyFont="1" applyFill="1"/>
    <xf numFmtId="0" fontId="4" fillId="8" borderId="0" xfId="1" applyFont="1" applyFill="1"/>
    <xf numFmtId="0" fontId="4" fillId="8" borderId="5" xfId="1" applyFont="1" applyFill="1" applyBorder="1"/>
    <xf numFmtId="0" fontId="25" fillId="9" borderId="6" xfId="1" applyFont="1" applyFill="1" applyBorder="1" applyAlignment="1">
      <alignment vertical="center"/>
    </xf>
    <xf numFmtId="0" fontId="27" fillId="9" borderId="7" xfId="1" applyFont="1" applyFill="1" applyBorder="1"/>
    <xf numFmtId="0" fontId="27" fillId="9" borderId="8" xfId="1" applyFont="1" applyFill="1" applyBorder="1"/>
    <xf numFmtId="0" fontId="9" fillId="8" borderId="4" xfId="1" applyFont="1" applyFill="1" applyBorder="1"/>
    <xf numFmtId="0" fontId="27" fillId="9" borderId="21" xfId="1" applyFont="1" applyFill="1" applyBorder="1"/>
    <xf numFmtId="0" fontId="27" fillId="9" borderId="23" xfId="1" applyFont="1" applyFill="1" applyBorder="1"/>
    <xf numFmtId="0" fontId="4" fillId="8" borderId="4" xfId="1" applyFont="1" applyFill="1" applyBorder="1"/>
    <xf numFmtId="0" fontId="4" fillId="8" borderId="7" xfId="1" applyFont="1" applyFill="1" applyBorder="1"/>
    <xf numFmtId="0" fontId="4" fillId="8" borderId="8" xfId="1" applyFont="1" applyFill="1" applyBorder="1"/>
    <xf numFmtId="0" fontId="31" fillId="8" borderId="4" xfId="1" applyFont="1" applyFill="1" applyBorder="1"/>
    <xf numFmtId="0" fontId="26" fillId="8" borderId="0" xfId="1" applyFont="1" applyFill="1"/>
    <xf numFmtId="0" fontId="26" fillId="8" borderId="4" xfId="1" applyFont="1" applyFill="1" applyBorder="1"/>
    <xf numFmtId="0" fontId="9" fillId="8" borderId="1" xfId="1" applyFont="1" applyFill="1" applyBorder="1" applyAlignment="1">
      <alignment horizontal="center"/>
    </xf>
    <xf numFmtId="0" fontId="9" fillId="8" borderId="3" xfId="1" applyFont="1" applyFill="1" applyBorder="1"/>
    <xf numFmtId="0" fontId="27" fillId="9" borderId="21" xfId="1" applyFont="1" applyFill="1" applyBorder="1" applyAlignment="1">
      <alignment vertical="center"/>
    </xf>
    <xf numFmtId="0" fontId="25" fillId="2" borderId="17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vertical="center"/>
    </xf>
    <xf numFmtId="0" fontId="27" fillId="9" borderId="3" xfId="1" applyFont="1" applyFill="1" applyBorder="1" applyAlignment="1">
      <alignment vertical="center"/>
    </xf>
    <xf numFmtId="0" fontId="27" fillId="9" borderId="3" xfId="1" applyFont="1" applyFill="1" applyBorder="1"/>
    <xf numFmtId="0" fontId="27" fillId="9" borderId="2" xfId="1" applyFont="1" applyFill="1" applyBorder="1"/>
    <xf numFmtId="0" fontId="27" fillId="9" borderId="7" xfId="1" applyFont="1" applyFill="1" applyBorder="1" applyAlignment="1">
      <alignment vertical="center"/>
    </xf>
    <xf numFmtId="0" fontId="33" fillId="8" borderId="4" xfId="1" applyFont="1" applyFill="1" applyBorder="1" applyAlignment="1">
      <alignment horizontal="center"/>
    </xf>
    <xf numFmtId="0" fontId="26" fillId="8" borderId="5" xfId="1" applyFont="1" applyFill="1" applyBorder="1"/>
    <xf numFmtId="0" fontId="33" fillId="8" borderId="4" xfId="1" applyFont="1" applyFill="1" applyBorder="1"/>
    <xf numFmtId="0" fontId="15" fillId="8" borderId="7" xfId="1" applyFont="1" applyFill="1" applyBorder="1"/>
    <xf numFmtId="0" fontId="26" fillId="8" borderId="7" xfId="1" applyFont="1" applyFill="1" applyBorder="1"/>
    <xf numFmtId="0" fontId="26" fillId="8" borderId="8" xfId="1" applyFont="1" applyFill="1" applyBorder="1"/>
    <xf numFmtId="0" fontId="15" fillId="8" borderId="0" xfId="1" applyFont="1" applyFill="1"/>
    <xf numFmtId="0" fontId="3" fillId="5" borderId="1" xfId="1" applyFill="1" applyBorder="1"/>
    <xf numFmtId="0" fontId="3" fillId="5" borderId="2" xfId="1" applyFill="1" applyBorder="1"/>
    <xf numFmtId="0" fontId="1" fillId="8" borderId="0" xfId="1" applyFont="1" applyFill="1"/>
    <xf numFmtId="0" fontId="27" fillId="5" borderId="4" xfId="1" applyFont="1" applyFill="1" applyBorder="1"/>
    <xf numFmtId="0" fontId="27" fillId="5" borderId="0" xfId="1" applyFont="1" applyFill="1"/>
    <xf numFmtId="0" fontId="27" fillId="5" borderId="5" xfId="1" applyFont="1" applyFill="1" applyBorder="1"/>
    <xf numFmtId="0" fontId="25" fillId="5" borderId="4" xfId="1" applyFont="1" applyFill="1" applyBorder="1"/>
    <xf numFmtId="0" fontId="25" fillId="5" borderId="0" xfId="1" applyFont="1" applyFill="1"/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/>
    <xf numFmtId="0" fontId="3" fillId="5" borderId="8" xfId="1" applyFill="1" applyBorder="1"/>
    <xf numFmtId="0" fontId="8" fillId="8" borderId="0" xfId="1" applyFont="1" applyFill="1"/>
    <xf numFmtId="0" fontId="23" fillId="5" borderId="4" xfId="1" applyFont="1" applyFill="1" applyBorder="1" applyAlignment="1">
      <alignment vertical="center"/>
    </xf>
    <xf numFmtId="0" fontId="23" fillId="5" borderId="0" xfId="1" applyFont="1" applyFill="1" applyAlignment="1">
      <alignment vertical="center"/>
    </xf>
    <xf numFmtId="0" fontId="23" fillId="5" borderId="5" xfId="1" applyFont="1" applyFill="1" applyBorder="1" applyAlignment="1">
      <alignment vertical="center"/>
    </xf>
    <xf numFmtId="0" fontId="3" fillId="5" borderId="4" xfId="1" applyFill="1" applyBorder="1"/>
    <xf numFmtId="0" fontId="3" fillId="5" borderId="5" xfId="1" applyFill="1" applyBorder="1"/>
    <xf numFmtId="0" fontId="23" fillId="0" borderId="0" xfId="1" applyFont="1"/>
    <xf numFmtId="0" fontId="23" fillId="0" borderId="0" xfId="1" applyFont="1" applyAlignment="1">
      <alignment horizontal="center" vertical="center"/>
    </xf>
    <xf numFmtId="0" fontId="34" fillId="0" borderId="0" xfId="1" applyFont="1" applyAlignment="1">
      <alignment vertical="center"/>
    </xf>
    <xf numFmtId="0" fontId="23" fillId="0" borderId="0" xfId="1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3" fillId="6" borderId="12" xfId="1" applyFill="1" applyBorder="1" applyAlignment="1">
      <alignment horizontal="center"/>
    </xf>
    <xf numFmtId="0" fontId="3" fillId="6" borderId="14" xfId="1" applyFill="1" applyBorder="1" applyAlignment="1">
      <alignment horizontal="center"/>
    </xf>
    <xf numFmtId="0" fontId="18" fillId="3" borderId="1" xfId="1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left" vertical="center"/>
    </xf>
    <xf numFmtId="0" fontId="18" fillId="3" borderId="6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/>
    </xf>
    <xf numFmtId="0" fontId="20" fillId="6" borderId="3" xfId="1" applyFont="1" applyFill="1" applyBorder="1" applyAlignment="1">
      <alignment horizontal="left" vertical="center"/>
    </xf>
    <xf numFmtId="0" fontId="20" fillId="6" borderId="7" xfId="1" applyFont="1" applyFill="1" applyBorder="1" applyAlignment="1">
      <alignment horizontal="left" vertical="center"/>
    </xf>
    <xf numFmtId="0" fontId="21" fillId="3" borderId="1" xfId="1" applyFont="1" applyFill="1" applyBorder="1" applyAlignment="1">
      <alignment horizontal="left" vertical="center"/>
    </xf>
    <xf numFmtId="0" fontId="21" fillId="3" borderId="2" xfId="1" applyFont="1" applyFill="1" applyBorder="1" applyAlignment="1">
      <alignment horizontal="left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left" vertical="center"/>
    </xf>
    <xf numFmtId="164" fontId="20" fillId="6" borderId="21" xfId="1" applyNumberFormat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3" fillId="4" borderId="17" xfId="1" applyFill="1" applyBorder="1" applyAlignment="1">
      <alignment horizontal="center" vertical="center"/>
    </xf>
    <xf numFmtId="0" fontId="3" fillId="4" borderId="18" xfId="1" applyFill="1" applyBorder="1" applyAlignment="1">
      <alignment horizontal="center" vertical="center"/>
    </xf>
    <xf numFmtId="15" fontId="20" fillId="6" borderId="3" xfId="1" applyNumberFormat="1" applyFont="1" applyFill="1" applyBorder="1" applyAlignment="1">
      <alignment horizontal="left" vertical="center"/>
    </xf>
    <xf numFmtId="0" fontId="20" fillId="6" borderId="0" xfId="1" applyFont="1" applyFill="1" applyAlignment="1">
      <alignment horizontal="left" vertical="center"/>
    </xf>
    <xf numFmtId="0" fontId="3" fillId="4" borderId="19" xfId="1" applyFill="1" applyBorder="1" applyAlignment="1">
      <alignment horizontal="center" vertical="center"/>
    </xf>
    <xf numFmtId="0" fontId="3" fillId="7" borderId="22" xfId="1" applyFill="1" applyBorder="1" applyAlignment="1">
      <alignment horizontal="center"/>
    </xf>
    <xf numFmtId="0" fontId="3" fillId="7" borderId="21" xfId="1" applyFill="1" applyBorder="1" applyAlignment="1">
      <alignment horizontal="center"/>
    </xf>
    <xf numFmtId="0" fontId="3" fillId="7" borderId="23" xfId="1" applyFill="1" applyBorder="1" applyAlignment="1">
      <alignment horizontal="center"/>
    </xf>
    <xf numFmtId="0" fontId="22" fillId="7" borderId="22" xfId="1" applyFont="1" applyFill="1" applyBorder="1" applyAlignment="1">
      <alignment horizontal="center" vertical="center" wrapText="1"/>
    </xf>
    <xf numFmtId="0" fontId="22" fillId="7" borderId="21" xfId="1" applyFont="1" applyFill="1" applyBorder="1" applyAlignment="1">
      <alignment horizontal="center" vertical="center" wrapText="1"/>
    </xf>
    <xf numFmtId="0" fontId="22" fillId="7" borderId="23" xfId="1" applyFont="1" applyFill="1" applyBorder="1" applyAlignment="1">
      <alignment horizontal="center" vertical="center" wrapText="1"/>
    </xf>
    <xf numFmtId="0" fontId="3" fillId="5" borderId="22" xfId="1" applyFill="1" applyBorder="1" applyAlignment="1">
      <alignment horizontal="center" vertical="center"/>
    </xf>
    <xf numFmtId="0" fontId="3" fillId="5" borderId="21" xfId="1" applyFill="1" applyBorder="1" applyAlignment="1">
      <alignment horizontal="center" vertical="center"/>
    </xf>
    <xf numFmtId="0" fontId="3" fillId="5" borderId="23" xfId="1" applyFill="1" applyBorder="1" applyAlignment="1">
      <alignment horizontal="center" vertical="center"/>
    </xf>
    <xf numFmtId="0" fontId="26" fillId="8" borderId="0" xfId="1" applyFont="1" applyFill="1" applyAlignment="1">
      <alignment horizontal="left" vertical="center"/>
    </xf>
    <xf numFmtId="0" fontId="2" fillId="8" borderId="0" xfId="0" applyFont="1" applyFill="1"/>
    <xf numFmtId="0" fontId="2" fillId="8" borderId="5" xfId="0" applyFont="1" applyFill="1" applyBorder="1"/>
    <xf numFmtId="0" fontId="29" fillId="2" borderId="17" xfId="1" applyFont="1" applyFill="1" applyBorder="1" applyAlignment="1">
      <alignment horizontal="center" vertical="center"/>
    </xf>
    <xf numFmtId="0" fontId="29" fillId="2" borderId="19" xfId="1" applyFont="1" applyFill="1" applyBorder="1" applyAlignment="1">
      <alignment horizontal="center" vertical="center"/>
    </xf>
    <xf numFmtId="0" fontId="29" fillId="9" borderId="1" xfId="1" applyFont="1" applyFill="1" applyBorder="1" applyAlignment="1">
      <alignment horizontal="left" vertical="center"/>
    </xf>
    <xf numFmtId="0" fontId="29" fillId="9" borderId="3" xfId="1" applyFont="1" applyFill="1" applyBorder="1" applyAlignment="1">
      <alignment horizontal="left" vertical="center"/>
    </xf>
    <xf numFmtId="0" fontId="29" fillId="9" borderId="2" xfId="1" applyFont="1" applyFill="1" applyBorder="1" applyAlignment="1">
      <alignment horizontal="left" vertical="center"/>
    </xf>
    <xf numFmtId="0" fontId="29" fillId="9" borderId="6" xfId="1" applyFont="1" applyFill="1" applyBorder="1" applyAlignment="1">
      <alignment horizontal="left" vertical="center"/>
    </xf>
    <xf numFmtId="0" fontId="29" fillId="9" borderId="7" xfId="1" applyFont="1" applyFill="1" applyBorder="1" applyAlignment="1">
      <alignment horizontal="left" vertical="center"/>
    </xf>
    <xf numFmtId="0" fontId="29" fillId="9" borderId="8" xfId="1" applyFont="1" applyFill="1" applyBorder="1" applyAlignment="1">
      <alignment horizontal="left" vertical="center"/>
    </xf>
    <xf numFmtId="0" fontId="30" fillId="5" borderId="1" xfId="1" applyFont="1" applyFill="1" applyBorder="1" applyAlignment="1">
      <alignment horizontal="center" vertical="center"/>
    </xf>
    <xf numFmtId="0" fontId="30" fillId="5" borderId="3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center" vertical="center"/>
    </xf>
    <xf numFmtId="0" fontId="30" fillId="5" borderId="6" xfId="1" applyFont="1" applyFill="1" applyBorder="1" applyAlignment="1">
      <alignment horizontal="center" vertical="center"/>
    </xf>
    <xf numFmtId="0" fontId="30" fillId="5" borderId="7" xfId="1" applyFont="1" applyFill="1" applyBorder="1" applyAlignment="1">
      <alignment horizontal="center" vertical="center"/>
    </xf>
    <xf numFmtId="0" fontId="30" fillId="5" borderId="8" xfId="1" applyFont="1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3" fillId="5" borderId="3" xfId="1" applyFill="1" applyBorder="1" applyAlignment="1">
      <alignment horizontal="center" vertical="center"/>
    </xf>
    <xf numFmtId="0" fontId="3" fillId="5" borderId="2" xfId="1" applyFill="1" applyBorder="1" applyAlignment="1">
      <alignment horizontal="center" vertical="center"/>
    </xf>
    <xf numFmtId="0" fontId="3" fillId="5" borderId="4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5" borderId="5" xfId="1" applyFill="1" applyBorder="1" applyAlignment="1">
      <alignment horizontal="center" vertical="center"/>
    </xf>
    <xf numFmtId="0" fontId="3" fillId="5" borderId="6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3" fillId="5" borderId="8" xfId="1" applyFill="1" applyBorder="1" applyAlignment="1">
      <alignment horizontal="center" vertical="center"/>
    </xf>
    <xf numFmtId="0" fontId="9" fillId="8" borderId="0" xfId="1" applyFont="1" applyFill="1" applyAlignment="1">
      <alignment horizontal="left" vertical="center"/>
    </xf>
    <xf numFmtId="1" fontId="32" fillId="5" borderId="22" xfId="1" applyNumberFormat="1" applyFont="1" applyFill="1" applyBorder="1" applyAlignment="1">
      <alignment horizontal="center" vertical="center"/>
    </xf>
    <xf numFmtId="0" fontId="32" fillId="5" borderId="21" xfId="1" applyFont="1" applyFill="1" applyBorder="1" applyAlignment="1">
      <alignment horizontal="center" vertical="center"/>
    </xf>
    <xf numFmtId="0" fontId="32" fillId="5" borderId="23" xfId="1" applyFont="1" applyFill="1" applyBorder="1" applyAlignment="1">
      <alignment horizontal="center" vertical="center"/>
    </xf>
    <xf numFmtId="0" fontId="32" fillId="5" borderId="22" xfId="1" applyFont="1" applyFill="1" applyBorder="1" applyAlignment="1">
      <alignment horizontal="center" vertical="center"/>
    </xf>
    <xf numFmtId="0" fontId="30" fillId="5" borderId="22" xfId="1" applyFont="1" applyFill="1" applyBorder="1" applyAlignment="1">
      <alignment horizontal="center" vertical="center"/>
    </xf>
    <xf numFmtId="0" fontId="30" fillId="5" borderId="21" xfId="1" applyFont="1" applyFill="1" applyBorder="1" applyAlignment="1">
      <alignment horizontal="center" vertical="center"/>
    </xf>
    <xf numFmtId="0" fontId="30" fillId="5" borderId="23" xfId="1" applyFont="1" applyFill="1" applyBorder="1" applyAlignment="1">
      <alignment horizontal="center" vertical="center"/>
    </xf>
    <xf numFmtId="0" fontId="25" fillId="2" borderId="17" xfId="1" applyFont="1" applyFill="1" applyBorder="1" applyAlignment="1">
      <alignment horizontal="center" vertical="center"/>
    </xf>
    <xf numFmtId="0" fontId="25" fillId="2" borderId="19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horizontal="left" vertical="center"/>
    </xf>
    <xf numFmtId="0" fontId="25" fillId="9" borderId="3" xfId="1" applyFont="1" applyFill="1" applyBorder="1" applyAlignment="1">
      <alignment horizontal="left" vertical="center"/>
    </xf>
    <xf numFmtId="0" fontId="25" fillId="9" borderId="2" xfId="1" applyFont="1" applyFill="1" applyBorder="1" applyAlignment="1">
      <alignment horizontal="left" vertical="center"/>
    </xf>
    <xf numFmtId="0" fontId="25" fillId="9" borderId="6" xfId="1" applyFont="1" applyFill="1" applyBorder="1" applyAlignment="1">
      <alignment horizontal="left" vertical="center"/>
    </xf>
    <xf numFmtId="0" fontId="25" fillId="9" borderId="7" xfId="1" applyFont="1" applyFill="1" applyBorder="1" applyAlignment="1">
      <alignment horizontal="left" vertical="center"/>
    </xf>
    <xf numFmtId="0" fontId="25" fillId="9" borderId="8" xfId="1" applyFont="1" applyFill="1" applyBorder="1" applyAlignment="1">
      <alignment horizontal="left" vertical="center"/>
    </xf>
    <xf numFmtId="1" fontId="3" fillId="5" borderId="22" xfId="1" applyNumberForma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5" fillId="9" borderId="23" xfId="1" applyFont="1" applyFill="1" applyBorder="1" applyAlignment="1">
      <alignment horizontal="left" vertical="center"/>
    </xf>
    <xf numFmtId="0" fontId="29" fillId="9" borderId="22" xfId="1" applyFont="1" applyFill="1" applyBorder="1" applyAlignment="1">
      <alignment horizontal="left" vertical="center"/>
    </xf>
    <xf numFmtId="0" fontId="29" fillId="9" borderId="21" xfId="1" applyFont="1" applyFill="1" applyBorder="1" applyAlignment="1">
      <alignment horizontal="left" vertical="center"/>
    </xf>
    <xf numFmtId="0" fontId="29" fillId="9" borderId="23" xfId="1" applyFont="1" applyFill="1" applyBorder="1" applyAlignment="1">
      <alignment horizontal="left" vertical="center"/>
    </xf>
    <xf numFmtId="0" fontId="32" fillId="5" borderId="1" xfId="1" applyFont="1" applyFill="1" applyBorder="1" applyAlignment="1">
      <alignment horizontal="center" vertical="center"/>
    </xf>
    <xf numFmtId="0" fontId="32" fillId="5" borderId="3" xfId="1" applyFont="1" applyFill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/>
    </xf>
    <xf numFmtId="0" fontId="32" fillId="5" borderId="6" xfId="1" applyFont="1" applyFill="1" applyBorder="1" applyAlignment="1">
      <alignment horizontal="center" vertical="center"/>
    </xf>
    <xf numFmtId="0" fontId="32" fillId="5" borderId="7" xfId="1" applyFont="1" applyFill="1" applyBorder="1" applyAlignment="1">
      <alignment horizontal="center" vertical="center"/>
    </xf>
    <xf numFmtId="0" fontId="32" fillId="5" borderId="8" xfId="1" applyFont="1" applyFill="1" applyBorder="1" applyAlignment="1">
      <alignment horizontal="center" vertical="center"/>
    </xf>
    <xf numFmtId="0" fontId="3" fillId="5" borderId="6" xfId="1" applyFill="1" applyBorder="1" applyAlignment="1">
      <alignment horizontal="right" vertical="center"/>
    </xf>
    <xf numFmtId="0" fontId="3" fillId="5" borderId="7" xfId="1" applyFill="1" applyBorder="1" applyAlignment="1">
      <alignment horizontal="right" vertical="center"/>
    </xf>
    <xf numFmtId="0" fontId="3" fillId="5" borderId="8" xfId="1" applyFill="1" applyBorder="1" applyAlignment="1">
      <alignment horizontal="right" vertical="center"/>
    </xf>
    <xf numFmtId="0" fontId="23" fillId="0" borderId="0" xfId="1" applyFont="1" applyAlignment="1">
      <alignment horizontal="center" vertical="center"/>
    </xf>
    <xf numFmtId="0" fontId="25" fillId="5" borderId="4" xfId="1" applyFont="1" applyFill="1" applyBorder="1" applyAlignment="1">
      <alignment horizontal="left" vertical="center"/>
    </xf>
    <xf numFmtId="0" fontId="25" fillId="5" borderId="0" xfId="1" applyFont="1" applyFill="1" applyAlignment="1">
      <alignment horizontal="left" vertical="center"/>
    </xf>
    <xf numFmtId="0" fontId="25" fillId="5" borderId="5" xfId="1" applyFont="1" applyFill="1" applyBorder="1" applyAlignment="1">
      <alignment horizontal="left" vertical="center"/>
    </xf>
    <xf numFmtId="0" fontId="27" fillId="5" borderId="4" xfId="1" applyFont="1" applyFill="1" applyBorder="1" applyAlignment="1">
      <alignment horizontal="right" vertical="center"/>
    </xf>
    <xf numFmtId="0" fontId="27" fillId="5" borderId="0" xfId="1" applyFont="1" applyFill="1" applyAlignment="1">
      <alignment horizontal="right" vertical="center"/>
    </xf>
    <xf numFmtId="0" fontId="27" fillId="5" borderId="5" xfId="1" applyFont="1" applyFill="1" applyBorder="1" applyAlignment="1">
      <alignment horizontal="right" vertical="center"/>
    </xf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5B722E5D-B669-42AC-BA59-CCE7938BD4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88F5EA5-4C0B-4D77-A0D0-EF67404C6534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F855D369-36A0-4C1D-936F-7CAED2F416DE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EE9FC4D2-D258-4C69-96E5-CCBDF78B29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281374EC-12BB-4E88-BE8D-AEEB63A0340C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6C30B551-CE1B-4E27-BFFF-58664FC3AC7E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84C7E4D7-839E-428C-8376-DB4BD90082A7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12</xdr:col>
      <xdr:colOff>186266</xdr:colOff>
      <xdr:row>88</xdr:row>
      <xdr:rowOff>50800</xdr:rowOff>
    </xdr:from>
    <xdr:to>
      <xdr:col>19</xdr:col>
      <xdr:colOff>135467</xdr:colOff>
      <xdr:row>91</xdr:row>
      <xdr:rowOff>181827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ECD59471-5D43-4F87-9C54-4758BA4F17B5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rgbClr val="4472C4">
              <a:lumMod val="40000"/>
              <a:lumOff val="60000"/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 bwMode="auto">
        <a:xfrm>
          <a:off x="3750733" y="14224000"/>
          <a:ext cx="1634067" cy="655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4BEC75D-20F7-4BDA-BCF7-143CC09F1E11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3EB31C34-1A9C-44A1-BEA8-8177094972AF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0A7441BA-9C86-43CC-B8DA-F714DBC0D5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BB9E70FA-5BD7-4DEB-9482-9A8E517719AB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8FA8B709-C828-434D-8083-488F2CDC3492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1F5EA108-E043-48DC-9384-C6CA1DF0348C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13</xdr:col>
      <xdr:colOff>0</xdr:colOff>
      <xdr:row>88</xdr:row>
      <xdr:rowOff>93133</xdr:rowOff>
    </xdr:from>
    <xdr:to>
      <xdr:col>19</xdr:col>
      <xdr:colOff>194734</xdr:colOff>
      <xdr:row>92</xdr:row>
      <xdr:rowOff>29426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D270309E-67BB-4D4F-BD2E-483B7BECFEFA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rgbClr val="4472C4">
              <a:lumMod val="40000"/>
              <a:lumOff val="60000"/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 bwMode="auto">
        <a:xfrm>
          <a:off x="3822700" y="14177433"/>
          <a:ext cx="1642534" cy="6474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E787E2D-CB1F-423F-97D4-38176FE594BC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85038617-D13C-4F91-BB94-9881A85154EB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CC96102A-EDC6-40FF-A2D8-3B0C369ECFF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F8B62B59-7236-4C99-9C08-A7EAE2B58B33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B676ADAE-93B4-414B-B4B5-F0B190A1549A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913EB286-87CB-43FA-BD1D-F1000788E02C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13</xdr:col>
      <xdr:colOff>0</xdr:colOff>
      <xdr:row>88</xdr:row>
      <xdr:rowOff>93133</xdr:rowOff>
    </xdr:from>
    <xdr:to>
      <xdr:col>19</xdr:col>
      <xdr:colOff>194734</xdr:colOff>
      <xdr:row>92</xdr:row>
      <xdr:rowOff>29426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085FBE47-435F-4166-82EB-AF3A6F70DBC0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rgbClr val="4472C4">
              <a:lumMod val="40000"/>
              <a:lumOff val="60000"/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 bwMode="auto">
        <a:xfrm>
          <a:off x="3822700" y="14177433"/>
          <a:ext cx="1642534" cy="6474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8C3C317-2496-45AD-ABB5-E9050B17850B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DBF7648B-DF22-4897-BE9F-A1300A6FDB8F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36206B43-76CA-480A-8D1F-BC214C896A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B896C400-4BB1-4EEE-8752-0DC5E82D262D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5E7A36ED-F3BF-4245-A425-9CB38402DBFE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BBB04F81-ED0D-4803-BF66-E987340E8FC4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13</xdr:col>
      <xdr:colOff>0</xdr:colOff>
      <xdr:row>88</xdr:row>
      <xdr:rowOff>93133</xdr:rowOff>
    </xdr:from>
    <xdr:to>
      <xdr:col>19</xdr:col>
      <xdr:colOff>194734</xdr:colOff>
      <xdr:row>92</xdr:row>
      <xdr:rowOff>29426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4FC0EED8-B948-4BE2-8F2E-457581798CCF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rgbClr val="4472C4">
              <a:lumMod val="40000"/>
              <a:lumOff val="60000"/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 bwMode="auto">
        <a:xfrm>
          <a:off x="3822700" y="14177433"/>
          <a:ext cx="1642534" cy="6474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387B698-E1CD-489B-AE73-7F28B0B30B45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B33D4AAF-FB78-4D08-9D93-0C7A85EDFEC7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A1B6C230-A40F-46D6-9D3B-418D656A344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00233A7F-BE96-4A9F-9B09-331613270A87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AF934F32-665C-453A-B71C-9AB0C7414517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3A341A9C-DFEE-4049-95F0-DAF1DC36B214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13</xdr:col>
      <xdr:colOff>0</xdr:colOff>
      <xdr:row>88</xdr:row>
      <xdr:rowOff>93133</xdr:rowOff>
    </xdr:from>
    <xdr:to>
      <xdr:col>19</xdr:col>
      <xdr:colOff>194734</xdr:colOff>
      <xdr:row>92</xdr:row>
      <xdr:rowOff>29426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C9F52912-BD55-4966-923E-05187C9B1084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rgbClr val="4472C4">
              <a:lumMod val="40000"/>
              <a:lumOff val="60000"/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 bwMode="auto">
        <a:xfrm>
          <a:off x="3822700" y="14177433"/>
          <a:ext cx="1642534" cy="6474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  <sheetName val="Sheet1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8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8</v>
          </cell>
          <cell r="AC10">
            <v>1</v>
          </cell>
          <cell r="AD10">
            <v>2</v>
          </cell>
          <cell r="AF10">
            <v>1</v>
          </cell>
          <cell r="AG10">
            <v>8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7</v>
          </cell>
          <cell r="L13">
            <v>0</v>
          </cell>
          <cell r="M13">
            <v>3</v>
          </cell>
          <cell r="N13">
            <v>4</v>
          </cell>
          <cell r="O13">
            <v>0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4</v>
          </cell>
          <cell r="O16">
            <v>0</v>
          </cell>
          <cell r="P16">
            <v>0</v>
          </cell>
          <cell r="Q16">
            <v>3</v>
          </cell>
          <cell r="R16">
            <v>4</v>
          </cell>
          <cell r="T16">
            <v>0</v>
          </cell>
          <cell r="U16">
            <v>4</v>
          </cell>
          <cell r="W16">
            <v>3</v>
          </cell>
          <cell r="Y16">
            <v>2</v>
          </cell>
          <cell r="AA16">
            <v>4</v>
          </cell>
        </row>
        <row r="18">
          <cell r="F18" t="str">
            <v>Edwin Pangasean Hardihasiholan Simatupang</v>
          </cell>
        </row>
        <row r="20">
          <cell r="F20" t="str">
            <v>Pontianak</v>
          </cell>
        </row>
        <row r="22">
          <cell r="F22">
            <v>25437</v>
          </cell>
        </row>
        <row r="23">
          <cell r="F23" t="str">
            <v>Spesialis Penyakit Dalam</v>
          </cell>
        </row>
        <row r="27">
          <cell r="F27" t="str">
            <v>Komplek Angrek Loka 22, Jl. Anggrek Lili I Blok AC No 65, BSD Tangerang Selatan</v>
          </cell>
        </row>
        <row r="30">
          <cell r="F30" t="str">
            <v>Rawa Buntu</v>
          </cell>
        </row>
        <row r="31">
          <cell r="F31" t="str">
            <v>Serpong</v>
          </cell>
        </row>
        <row r="33">
          <cell r="F33" t="str">
            <v>Tangerang Selatan</v>
          </cell>
        </row>
        <row r="35">
          <cell r="F35" t="str">
            <v>Banten</v>
          </cell>
        </row>
        <row r="37">
          <cell r="F37">
            <v>15318</v>
          </cell>
        </row>
        <row r="43">
          <cell r="F43" t="str">
            <v>081316113630</v>
          </cell>
        </row>
        <row r="45">
          <cell r="F45" t="str">
            <v>eirenesimatupang@gmail.com</v>
          </cell>
        </row>
      </sheetData>
      <sheetData sheetId="2">
        <row r="39">
          <cell r="I39">
            <v>4</v>
          </cell>
        </row>
        <row r="82">
          <cell r="H82">
            <v>0</v>
          </cell>
        </row>
        <row r="125">
          <cell r="H125">
            <v>1</v>
          </cell>
        </row>
        <row r="182">
          <cell r="I182">
            <v>0</v>
          </cell>
        </row>
        <row r="199">
          <cell r="G199">
            <v>15</v>
          </cell>
        </row>
        <row r="229">
          <cell r="G229">
            <v>15</v>
          </cell>
        </row>
        <row r="245">
          <cell r="G245">
            <v>15</v>
          </cell>
        </row>
        <row r="262">
          <cell r="H262">
            <v>0</v>
          </cell>
        </row>
      </sheetData>
      <sheetData sheetId="3">
        <row r="28">
          <cell r="H28">
            <v>102</v>
          </cell>
        </row>
        <row r="93">
          <cell r="G93">
            <v>0</v>
          </cell>
        </row>
        <row r="129">
          <cell r="G129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  <sheetName val="Sheet1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7</v>
          </cell>
          <cell r="L13">
            <v>0</v>
          </cell>
          <cell r="M13">
            <v>3</v>
          </cell>
          <cell r="N13">
            <v>4</v>
          </cell>
          <cell r="O13">
            <v>0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4</v>
          </cell>
          <cell r="O16">
            <v>0</v>
          </cell>
          <cell r="P16">
            <v>0</v>
          </cell>
          <cell r="Q16">
            <v>3</v>
          </cell>
          <cell r="R16">
            <v>4</v>
          </cell>
          <cell r="T16">
            <v>0</v>
          </cell>
          <cell r="U16">
            <v>4</v>
          </cell>
          <cell r="W16">
            <v>3</v>
          </cell>
          <cell r="Y16">
            <v>2</v>
          </cell>
          <cell r="AA16">
            <v>4</v>
          </cell>
        </row>
        <row r="18">
          <cell r="F18" t="str">
            <v>Edwin Pangasean Hardihasiholan Simatupang</v>
          </cell>
        </row>
        <row r="20">
          <cell r="F20" t="str">
            <v>Pontianak</v>
          </cell>
        </row>
        <row r="22">
          <cell r="F22">
            <v>25437</v>
          </cell>
        </row>
        <row r="23">
          <cell r="F23" t="str">
            <v>Spesialis Penyakit Dalam</v>
          </cell>
        </row>
        <row r="27">
          <cell r="F27" t="str">
            <v>Komplek Angrek Loka 22, Jl. Anggrek Lili I Blok AC No 65, BSD Tangerang Selatan</v>
          </cell>
        </row>
        <row r="30">
          <cell r="F30" t="str">
            <v>Rawa Buntu</v>
          </cell>
        </row>
        <row r="31">
          <cell r="F31" t="str">
            <v>Serpong</v>
          </cell>
        </row>
        <row r="33">
          <cell r="F33" t="str">
            <v>Tangerang Selatan</v>
          </cell>
        </row>
        <row r="35">
          <cell r="F35" t="str">
            <v>Banten</v>
          </cell>
        </row>
        <row r="37">
          <cell r="F37">
            <v>15318</v>
          </cell>
        </row>
        <row r="43">
          <cell r="F43" t="str">
            <v>081316113630</v>
          </cell>
        </row>
        <row r="45">
          <cell r="F45" t="str">
            <v>eirenesimatupang@gmail.com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1</v>
          </cell>
        </row>
        <row r="182">
          <cell r="I182">
            <v>0</v>
          </cell>
        </row>
        <row r="199">
          <cell r="G199">
            <v>15</v>
          </cell>
        </row>
        <row r="229">
          <cell r="G229">
            <v>15</v>
          </cell>
        </row>
        <row r="245">
          <cell r="G245">
            <v>15</v>
          </cell>
        </row>
        <row r="262">
          <cell r="H262">
            <v>0</v>
          </cell>
        </row>
      </sheetData>
      <sheetData sheetId="3">
        <row r="31">
          <cell r="H31">
            <v>58</v>
          </cell>
        </row>
        <row r="96">
          <cell r="G96">
            <v>0</v>
          </cell>
        </row>
        <row r="132">
          <cell r="G132">
            <v>0</v>
          </cell>
        </row>
      </sheetData>
      <sheetData sheetId="4">
        <row r="26">
          <cell r="I26">
            <v>5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  <sheetName val="Sheet1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7</v>
          </cell>
          <cell r="L13">
            <v>0</v>
          </cell>
          <cell r="M13">
            <v>3</v>
          </cell>
          <cell r="N13">
            <v>4</v>
          </cell>
          <cell r="O13">
            <v>0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4</v>
          </cell>
          <cell r="O16">
            <v>0</v>
          </cell>
          <cell r="P16">
            <v>0</v>
          </cell>
          <cell r="Q16">
            <v>3</v>
          </cell>
          <cell r="R16">
            <v>4</v>
          </cell>
          <cell r="T16">
            <v>0</v>
          </cell>
          <cell r="U16">
            <v>4</v>
          </cell>
          <cell r="W16">
            <v>3</v>
          </cell>
          <cell r="Y16">
            <v>2</v>
          </cell>
          <cell r="AA16">
            <v>4</v>
          </cell>
        </row>
        <row r="18">
          <cell r="F18" t="str">
            <v>Edwin Pangasean Hardihasiholan Simatupang</v>
          </cell>
        </row>
        <row r="20">
          <cell r="F20" t="str">
            <v>Pontianak</v>
          </cell>
        </row>
        <row r="22">
          <cell r="F22">
            <v>25437</v>
          </cell>
        </row>
        <row r="23">
          <cell r="F23" t="str">
            <v>Spesialis Penyakit Dalam</v>
          </cell>
        </row>
        <row r="27">
          <cell r="F27" t="str">
            <v>Komplek Angrek Loka 22, Jl. Anggrek Lili I Blok AC No 65, BSD Tangerang Selatan</v>
          </cell>
        </row>
        <row r="30">
          <cell r="F30" t="str">
            <v>Rawa Buntu</v>
          </cell>
        </row>
        <row r="31">
          <cell r="F31" t="str">
            <v>Serpong</v>
          </cell>
        </row>
        <row r="33">
          <cell r="F33" t="str">
            <v>Tangerang Selatan</v>
          </cell>
        </row>
        <row r="35">
          <cell r="F35" t="str">
            <v>Banten</v>
          </cell>
        </row>
        <row r="37">
          <cell r="F37">
            <v>15318</v>
          </cell>
        </row>
        <row r="43">
          <cell r="F43" t="str">
            <v>081316113630</v>
          </cell>
        </row>
        <row r="45">
          <cell r="F45" t="str">
            <v>eirenesimatupang@gmail.com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30</v>
          </cell>
        </row>
        <row r="199">
          <cell r="G199">
            <v>15</v>
          </cell>
        </row>
        <row r="229">
          <cell r="G229">
            <v>15</v>
          </cell>
        </row>
        <row r="245">
          <cell r="G245">
            <v>15</v>
          </cell>
        </row>
        <row r="262">
          <cell r="H262">
            <v>0</v>
          </cell>
        </row>
      </sheetData>
      <sheetData sheetId="3">
        <row r="31">
          <cell r="H31">
            <v>31</v>
          </cell>
        </row>
        <row r="96">
          <cell r="G96">
            <v>0</v>
          </cell>
        </row>
        <row r="132">
          <cell r="G132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5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  <sheetName val="Sheet1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1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1</v>
          </cell>
          <cell r="AC10">
            <v>1</v>
          </cell>
          <cell r="AD10">
            <v>2</v>
          </cell>
          <cell r="AF10">
            <v>2</v>
          </cell>
          <cell r="AG10">
            <v>1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7</v>
          </cell>
          <cell r="L13">
            <v>0</v>
          </cell>
          <cell r="M13">
            <v>3</v>
          </cell>
          <cell r="N13">
            <v>4</v>
          </cell>
          <cell r="O13">
            <v>0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4</v>
          </cell>
          <cell r="O16">
            <v>0</v>
          </cell>
          <cell r="P16">
            <v>0</v>
          </cell>
          <cell r="Q16">
            <v>3</v>
          </cell>
          <cell r="R16">
            <v>4</v>
          </cell>
          <cell r="T16">
            <v>0</v>
          </cell>
          <cell r="U16">
            <v>4</v>
          </cell>
          <cell r="W16">
            <v>3</v>
          </cell>
          <cell r="Y16">
            <v>2</v>
          </cell>
          <cell r="AA16">
            <v>4</v>
          </cell>
        </row>
        <row r="18">
          <cell r="F18" t="str">
            <v>Edwin Pangasean Hardihasiholan Simatupang</v>
          </cell>
        </row>
        <row r="20">
          <cell r="F20" t="str">
            <v>Pontianak</v>
          </cell>
        </row>
        <row r="22">
          <cell r="F22">
            <v>25437</v>
          </cell>
        </row>
        <row r="23">
          <cell r="F23" t="str">
            <v>Spesialis Penyakit Dalam</v>
          </cell>
        </row>
        <row r="27">
          <cell r="F27" t="str">
            <v>Komplek Angrek Loka 22, Jl. Anggrek Lili I Blok AC No 65, BSD Tangerang Selatan</v>
          </cell>
        </row>
        <row r="30">
          <cell r="F30" t="str">
            <v>Rawa Buntu</v>
          </cell>
        </row>
        <row r="31">
          <cell r="F31" t="str">
            <v>Serpong</v>
          </cell>
        </row>
        <row r="33">
          <cell r="F33" t="str">
            <v>Tangerang Selatan</v>
          </cell>
        </row>
        <row r="35">
          <cell r="F35" t="str">
            <v>Banten</v>
          </cell>
        </row>
        <row r="37">
          <cell r="F37">
            <v>15318</v>
          </cell>
        </row>
        <row r="43">
          <cell r="F43" t="str">
            <v>081316113630</v>
          </cell>
        </row>
        <row r="45">
          <cell r="F45" t="str">
            <v>eirenesimatupang@gmail.com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5</v>
          </cell>
        </row>
        <row r="199">
          <cell r="G199">
            <v>15</v>
          </cell>
        </row>
        <row r="229">
          <cell r="G229">
            <v>15</v>
          </cell>
        </row>
        <row r="245">
          <cell r="G245">
            <v>15</v>
          </cell>
        </row>
        <row r="262">
          <cell r="H262">
            <v>0</v>
          </cell>
        </row>
      </sheetData>
      <sheetData sheetId="3"/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  <sheetName val="Sheet1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2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2</v>
          </cell>
          <cell r="AC10">
            <v>1</v>
          </cell>
          <cell r="AD10">
            <v>2</v>
          </cell>
          <cell r="AF10">
            <v>2</v>
          </cell>
          <cell r="AG10">
            <v>2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7</v>
          </cell>
          <cell r="L13">
            <v>0</v>
          </cell>
          <cell r="M13">
            <v>3</v>
          </cell>
          <cell r="N13">
            <v>4</v>
          </cell>
          <cell r="O13">
            <v>0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4</v>
          </cell>
          <cell r="O16">
            <v>0</v>
          </cell>
          <cell r="P16">
            <v>0</v>
          </cell>
          <cell r="Q16">
            <v>3</v>
          </cell>
          <cell r="R16">
            <v>4</v>
          </cell>
          <cell r="T16">
            <v>0</v>
          </cell>
          <cell r="U16">
            <v>4</v>
          </cell>
          <cell r="W16">
            <v>3</v>
          </cell>
          <cell r="Y16">
            <v>2</v>
          </cell>
          <cell r="AA16">
            <v>4</v>
          </cell>
        </row>
        <row r="18">
          <cell r="F18" t="str">
            <v>Edwin Pangasean Hardihasiholan Simatupang</v>
          </cell>
        </row>
        <row r="20">
          <cell r="F20" t="str">
            <v>Pontianak</v>
          </cell>
        </row>
        <row r="22">
          <cell r="F22">
            <v>25437</v>
          </cell>
        </row>
        <row r="23">
          <cell r="F23" t="str">
            <v>Spesialis Penyakit Dalam</v>
          </cell>
        </row>
        <row r="27">
          <cell r="F27" t="str">
            <v>Komplek Angrek Loka 22, Jl. Anggrek Lili I Blok AC No 65, BSD Tangerang Selatan</v>
          </cell>
        </row>
        <row r="30">
          <cell r="F30" t="str">
            <v>Rawa Buntu</v>
          </cell>
        </row>
        <row r="31">
          <cell r="F31" t="str">
            <v>Serpong</v>
          </cell>
        </row>
        <row r="33">
          <cell r="F33" t="str">
            <v>Tangerang Selatan</v>
          </cell>
        </row>
        <row r="35">
          <cell r="F35" t="str">
            <v>Banten</v>
          </cell>
        </row>
        <row r="37">
          <cell r="F37">
            <v>15318</v>
          </cell>
        </row>
        <row r="43">
          <cell r="F43" t="str">
            <v>081316113630</v>
          </cell>
        </row>
        <row r="45">
          <cell r="F45" t="str">
            <v>eirenesimatupang@gmail.com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0</v>
          </cell>
        </row>
        <row r="182">
          <cell r="I182">
            <v>0</v>
          </cell>
        </row>
        <row r="199">
          <cell r="G199">
            <v>15</v>
          </cell>
        </row>
        <row r="229">
          <cell r="G229">
            <v>15</v>
          </cell>
        </row>
        <row r="245">
          <cell r="G245">
            <v>15</v>
          </cell>
        </row>
        <row r="262">
          <cell r="H262">
            <v>0</v>
          </cell>
        </row>
      </sheetData>
      <sheetData sheetId="3">
        <row r="29">
          <cell r="H29">
            <v>78</v>
          </cell>
        </row>
        <row r="94">
          <cell r="G94">
            <v>0</v>
          </cell>
        </row>
        <row r="130">
          <cell r="G13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0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3441F-2390-4850-9595-E789518F32A4}">
  <sheetPr>
    <tabColor theme="1"/>
  </sheetPr>
  <dimension ref="B2:AH158"/>
  <sheetViews>
    <sheetView showGridLines="0" topLeftCell="A59" zoomScale="75" zoomScaleNormal="75" workbookViewId="0">
      <selection activeCell="AM64" sqref="AM64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156"/>
      <c r="C2" s="157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158"/>
      <c r="C3" s="159"/>
      <c r="D3" s="162" t="s">
        <v>0</v>
      </c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4"/>
      <c r="U3" s="165" t="s">
        <v>1</v>
      </c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7"/>
    </row>
    <row r="4" spans="2:34" ht="17.5" x14ac:dyDescent="0.35">
      <c r="B4" s="158"/>
      <c r="C4" s="159"/>
      <c r="D4" s="162" t="s">
        <v>2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4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158"/>
      <c r="C5" s="159"/>
      <c r="D5" s="168" t="s">
        <v>3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  <c r="U5" s="171" t="s">
        <v>4</v>
      </c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3"/>
    </row>
    <row r="6" spans="2:34" ht="12" customHeight="1" x14ac:dyDescent="0.35">
      <c r="B6" s="158"/>
      <c r="C6" s="159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174" t="s">
        <v>5</v>
      </c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6"/>
    </row>
    <row r="7" spans="2:34" x14ac:dyDescent="0.35">
      <c r="B7" s="158"/>
      <c r="C7" s="159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177">
        <f>'[1]Form P2KB 01'!V7:X8</f>
        <v>2</v>
      </c>
      <c r="W7" s="166"/>
      <c r="X7" s="178"/>
      <c r="Y7" s="146">
        <f>'[1]Form P2KB 01'!Y7:AA8</f>
        <v>0</v>
      </c>
      <c r="Z7" s="147"/>
      <c r="AA7" s="148"/>
      <c r="AB7" s="146">
        <f>'[1]Form P2KB 01'!AB7:AD8</f>
        <v>1</v>
      </c>
      <c r="AC7" s="147"/>
      <c r="AD7" s="148"/>
      <c r="AE7" s="146">
        <f>'[1]Form P2KB 01'!AE7:AG8</f>
        <v>8</v>
      </c>
      <c r="AF7" s="147"/>
      <c r="AG7" s="148"/>
      <c r="AH7" s="14"/>
    </row>
    <row r="8" spans="2:34" ht="7.5" customHeight="1" x14ac:dyDescent="0.35">
      <c r="B8" s="158"/>
      <c r="C8" s="159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179"/>
      <c r="W8" s="180"/>
      <c r="X8" s="181"/>
      <c r="Y8" s="149"/>
      <c r="Z8" s="150"/>
      <c r="AA8" s="151"/>
      <c r="AB8" s="149"/>
      <c r="AC8" s="150"/>
      <c r="AD8" s="151"/>
      <c r="AE8" s="149"/>
      <c r="AF8" s="150"/>
      <c r="AG8" s="151"/>
      <c r="AH8" s="14"/>
    </row>
    <row r="9" spans="2:34" ht="12.75" customHeight="1" x14ac:dyDescent="0.35">
      <c r="B9" s="158"/>
      <c r="C9" s="159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152" t="s">
        <v>9</v>
      </c>
      <c r="W9" s="152"/>
      <c r="X9" s="15"/>
      <c r="Y9" s="152" t="s">
        <v>10</v>
      </c>
      <c r="Z9" s="152"/>
      <c r="AA9" s="15"/>
      <c r="AB9" s="6"/>
      <c r="AC9" s="153" t="s">
        <v>9</v>
      </c>
      <c r="AD9" s="153"/>
      <c r="AE9" s="6"/>
      <c r="AF9" s="153" t="s">
        <v>10</v>
      </c>
      <c r="AG9" s="153"/>
      <c r="AH9" s="7"/>
    </row>
    <row r="10" spans="2:34" ht="13.5" customHeight="1" x14ac:dyDescent="0.35">
      <c r="B10" s="158"/>
      <c r="C10" s="159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'[1]Form P2KB 01'!V10</f>
        <v>0</v>
      </c>
      <c r="W10" s="20">
        <f>'[1]Form P2KB 01'!W10</f>
        <v>1</v>
      </c>
      <c r="X10" s="21"/>
      <c r="Y10" s="20">
        <f>'[1]Form P2KB 01'!Y10</f>
        <v>1</v>
      </c>
      <c r="Z10" s="22">
        <f>'[1]Form P2KB 01'!Z10</f>
        <v>8</v>
      </c>
      <c r="AA10" s="154" t="s">
        <v>12</v>
      </c>
      <c r="AB10" s="155"/>
      <c r="AC10" s="20">
        <f>'[1]Form P2KB 01'!AC10</f>
        <v>1</v>
      </c>
      <c r="AD10" s="20">
        <f>'[1]Form P2KB 01'!AD10</f>
        <v>2</v>
      </c>
      <c r="AE10" s="21"/>
      <c r="AF10" s="20">
        <f>'[1]Form P2KB 01'!AF10</f>
        <v>1</v>
      </c>
      <c r="AG10" s="20">
        <f>'[1]Form P2KB 01'!AG10</f>
        <v>8</v>
      </c>
      <c r="AH10" s="7"/>
    </row>
    <row r="11" spans="2:34" ht="6" customHeight="1" x14ac:dyDescent="0.35">
      <c r="B11" s="160"/>
      <c r="C11" s="161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184" t="s">
        <v>13</v>
      </c>
      <c r="C12" s="185"/>
      <c r="D12" s="197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195"/>
      <c r="C13" s="196"/>
      <c r="D13" s="198"/>
      <c r="E13" s="26"/>
      <c r="F13" s="28">
        <f>'[1]Form P2KB 01'!F13</f>
        <v>1</v>
      </c>
      <c r="G13" s="28">
        <f>'[1]Form P2KB 01'!G13</f>
        <v>2</v>
      </c>
      <c r="H13" s="28">
        <f>'[1]Form P2KB 01'!H13</f>
        <v>2</v>
      </c>
      <c r="I13" s="29">
        <f>'[1]Form P2KB 01'!I13</f>
        <v>3</v>
      </c>
      <c r="J13" s="30"/>
      <c r="K13" s="29">
        <f>'[1]Form P2KB 01'!K13</f>
        <v>7</v>
      </c>
      <c r="L13" s="29">
        <f>'[1]Form P2KB 01'!L13</f>
        <v>0</v>
      </c>
      <c r="M13" s="29">
        <f>'[1]Form P2KB 01'!M13</f>
        <v>3</v>
      </c>
      <c r="N13" s="29">
        <f>'[1]Form P2KB 01'!N13</f>
        <v>4</v>
      </c>
      <c r="O13" s="29">
        <f>'[1]Form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184" t="s">
        <v>15</v>
      </c>
      <c r="C15" s="185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195"/>
      <c r="C16" s="196"/>
      <c r="D16" s="41" t="s">
        <v>14</v>
      </c>
      <c r="E16" s="42"/>
      <c r="F16" s="28">
        <f>'[1]Form P2KB 01'!F16</f>
        <v>1</v>
      </c>
      <c r="G16" s="28">
        <f>'[1]Form P2KB 01'!G16</f>
        <v>3</v>
      </c>
      <c r="H16" s="28">
        <f>'[1]Form P2KB 01'!H16</f>
        <v>4</v>
      </c>
      <c r="I16" s="43"/>
      <c r="J16" s="28">
        <f>'[1]Form P2KB 01'!J16</f>
        <v>2</v>
      </c>
      <c r="K16" s="28">
        <f>'[1]Form P2KB 01'!K16</f>
        <v>0</v>
      </c>
      <c r="L16" s="28">
        <f>'[1]Form P2KB 01'!L16</f>
        <v>0</v>
      </c>
      <c r="M16" s="28">
        <f>'[1]Form P2KB 01'!M16</f>
        <v>4</v>
      </c>
      <c r="N16" s="43"/>
      <c r="O16" s="28">
        <f>'[1]Form P2KB 01'!O16</f>
        <v>0</v>
      </c>
      <c r="P16" s="28">
        <f>'[1]Form P2KB 01'!P16</f>
        <v>0</v>
      </c>
      <c r="Q16" s="28">
        <f>'[1]Form P2KB 01'!Q16</f>
        <v>3</v>
      </c>
      <c r="R16" s="28">
        <f>'[1]Form P2KB 01'!R16</f>
        <v>4</v>
      </c>
      <c r="S16" s="43"/>
      <c r="T16" s="28">
        <f>'[1]Form P2KB 01'!T16</f>
        <v>0</v>
      </c>
      <c r="U16" s="182">
        <f>'[1]Form P2KB 01'!U16:V16</f>
        <v>4</v>
      </c>
      <c r="V16" s="183"/>
      <c r="W16" s="182">
        <f>'[1]Form P2KB 01'!W16:X16</f>
        <v>3</v>
      </c>
      <c r="X16" s="183"/>
      <c r="Y16" s="182">
        <f>'[1]Form P2KB 01'!Y16:Z16</f>
        <v>2</v>
      </c>
      <c r="Z16" s="183"/>
      <c r="AA16" s="182">
        <f>'[1]Form P2KB 01'!AA16:AB16</f>
        <v>4</v>
      </c>
      <c r="AB16" s="183"/>
      <c r="AC16" s="31"/>
      <c r="AD16" s="31"/>
      <c r="AE16" s="31"/>
      <c r="AF16" s="31"/>
      <c r="AG16" s="31"/>
      <c r="AH16" s="31"/>
    </row>
    <row r="17" spans="2:34" ht="6" customHeight="1" x14ac:dyDescent="0.35">
      <c r="B17" s="186"/>
      <c r="C17" s="187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184" t="s">
        <v>16</v>
      </c>
      <c r="C18" s="185"/>
      <c r="D18" s="41"/>
      <c r="E18" s="42"/>
      <c r="F18" s="188" t="str">
        <f>'[1]Form P2KB 01'!F18:AG19</f>
        <v>Edwin Pangasean Hardihasiholan Simatupang</v>
      </c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45"/>
    </row>
    <row r="19" spans="2:34" ht="15.5" x14ac:dyDescent="0.35">
      <c r="B19" s="186"/>
      <c r="C19" s="187"/>
      <c r="D19" s="34" t="s">
        <v>14</v>
      </c>
      <c r="E19" s="44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46"/>
    </row>
    <row r="20" spans="2:34" ht="6.75" customHeight="1" x14ac:dyDescent="0.35">
      <c r="B20" s="190" t="s">
        <v>17</v>
      </c>
      <c r="C20" s="191"/>
      <c r="D20" s="41"/>
      <c r="E20" s="42"/>
      <c r="F20" s="188" t="str">
        <f>'[1]Form P2KB 01'!F20:AH21</f>
        <v>Pontianak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x14ac:dyDescent="0.35">
      <c r="B21" s="192"/>
      <c r="C21" s="193"/>
      <c r="D21" s="34" t="s">
        <v>14</v>
      </c>
      <c r="E21" s="44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194">
        <f>'[1]Form P2KB 01'!F22</f>
        <v>25437</v>
      </c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</row>
    <row r="23" spans="2:34" ht="5.25" customHeight="1" x14ac:dyDescent="0.35">
      <c r="B23" s="184" t="s">
        <v>19</v>
      </c>
      <c r="C23" s="185"/>
      <c r="D23" s="41"/>
      <c r="E23" s="42"/>
      <c r="F23" s="188" t="str">
        <f>'[1]Form P2KB 01'!F23:AH24</f>
        <v>Spesialis Penyakit Dalam</v>
      </c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</row>
    <row r="24" spans="2:34" x14ac:dyDescent="0.35">
      <c r="B24" s="186"/>
      <c r="C24" s="187"/>
      <c r="D24" s="34" t="s">
        <v>14</v>
      </c>
      <c r="E24" s="44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</row>
    <row r="25" spans="2:34" ht="6" customHeight="1" x14ac:dyDescent="0.35">
      <c r="B25" s="184" t="s">
        <v>20</v>
      </c>
      <c r="C25" s="185"/>
      <c r="D25" s="41"/>
      <c r="E25" s="42"/>
      <c r="F25" s="199">
        <v>45160</v>
      </c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</row>
    <row r="26" spans="2:34" ht="15" customHeight="1" x14ac:dyDescent="0.35">
      <c r="B26" s="186"/>
      <c r="C26" s="187"/>
      <c r="D26" s="34" t="s">
        <v>14</v>
      </c>
      <c r="E26" s="44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</row>
    <row r="27" spans="2:34" ht="5.25" customHeight="1" x14ac:dyDescent="0.35">
      <c r="B27" s="48"/>
      <c r="C27" s="49"/>
      <c r="D27" s="41"/>
      <c r="E27" s="42"/>
      <c r="F27" s="188" t="str">
        <f>'[1]Form P2KB 01'!F27:AG29</f>
        <v>Komplek Angrek Loka 22, Jl. Anggrek Lili I Blok AC No 65, BSD Tangerang Selatan</v>
      </c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45"/>
    </row>
    <row r="29" spans="2:34" ht="3" customHeight="1" x14ac:dyDescent="0.35">
      <c r="B29" s="32"/>
      <c r="C29" s="47"/>
      <c r="D29" s="34"/>
      <c r="E29" s="44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46"/>
    </row>
    <row r="30" spans="2:34" ht="19.5" customHeight="1" x14ac:dyDescent="0.35">
      <c r="B30" s="186" t="s">
        <v>22</v>
      </c>
      <c r="C30" s="187"/>
      <c r="D30" s="34" t="s">
        <v>14</v>
      </c>
      <c r="E30" s="44"/>
      <c r="F30" s="189" t="str">
        <f>'[1]Form P2KB 01'!F30:AG30</f>
        <v>Rawa Buntu</v>
      </c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46"/>
    </row>
    <row r="31" spans="2:34" ht="4.5" customHeight="1" x14ac:dyDescent="0.35">
      <c r="B31" s="184" t="s">
        <v>23</v>
      </c>
      <c r="C31" s="185"/>
      <c r="D31" s="41"/>
      <c r="E31" s="42"/>
      <c r="F31" s="188" t="str">
        <f>'[1]Form P2KB 01'!F31:AH32</f>
        <v>Serpong</v>
      </c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</row>
    <row r="32" spans="2:34" x14ac:dyDescent="0.35">
      <c r="B32" s="186"/>
      <c r="C32" s="187"/>
      <c r="D32" s="34" t="s">
        <v>14</v>
      </c>
      <c r="E32" s="44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</row>
    <row r="33" spans="2:34" ht="6" customHeight="1" x14ac:dyDescent="0.35">
      <c r="B33" s="184" t="s">
        <v>24</v>
      </c>
      <c r="C33" s="185"/>
      <c r="D33" s="41"/>
      <c r="E33" s="42"/>
      <c r="F33" s="188" t="str">
        <f>'[1]Form P2KB 01'!F33:AH34</f>
        <v>Tangerang Selatan</v>
      </c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</row>
    <row r="34" spans="2:34" x14ac:dyDescent="0.35">
      <c r="B34" s="186"/>
      <c r="C34" s="187"/>
      <c r="D34" s="34" t="s">
        <v>14</v>
      </c>
      <c r="E34" s="44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</row>
    <row r="35" spans="2:34" ht="5.25" customHeight="1" x14ac:dyDescent="0.35">
      <c r="B35" s="184" t="s">
        <v>25</v>
      </c>
      <c r="C35" s="185"/>
      <c r="D35" s="41"/>
      <c r="E35" s="42"/>
      <c r="F35" s="188" t="str">
        <f>'[1]Form P2KB 01'!F35:AH36</f>
        <v>Banten</v>
      </c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</row>
    <row r="36" spans="2:34" x14ac:dyDescent="0.35">
      <c r="B36" s="186"/>
      <c r="C36" s="187"/>
      <c r="D36" s="34" t="s">
        <v>14</v>
      </c>
      <c r="E36" s="44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</row>
    <row r="37" spans="2:34" ht="4.5" customHeight="1" x14ac:dyDescent="0.35">
      <c r="B37" s="184" t="s">
        <v>26</v>
      </c>
      <c r="C37" s="185"/>
      <c r="D37" s="41"/>
      <c r="E37" s="42"/>
      <c r="F37" s="188">
        <f>'[1]Form P2KB 01'!F37:AH38</f>
        <v>15318</v>
      </c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</row>
    <row r="38" spans="2:34" x14ac:dyDescent="0.35">
      <c r="B38" s="186"/>
      <c r="C38" s="187"/>
      <c r="D38" s="34" t="s">
        <v>14</v>
      </c>
      <c r="E38" s="44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</row>
    <row r="39" spans="2:34" ht="5.25" customHeight="1" x14ac:dyDescent="0.35">
      <c r="B39" s="184" t="s">
        <v>27</v>
      </c>
      <c r="C39" s="185"/>
      <c r="D39" s="41"/>
      <c r="E39" s="42"/>
      <c r="F39" s="188">
        <f>'[1]Form P2KB 01'!F39:AH40</f>
        <v>0</v>
      </c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</row>
    <row r="40" spans="2:34" x14ac:dyDescent="0.35">
      <c r="B40" s="186"/>
      <c r="C40" s="187"/>
      <c r="D40" s="34" t="s">
        <v>14</v>
      </c>
      <c r="E40" s="44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</row>
    <row r="41" spans="2:34" ht="6" customHeight="1" x14ac:dyDescent="0.35">
      <c r="B41" s="184" t="s">
        <v>28</v>
      </c>
      <c r="C41" s="185"/>
      <c r="D41" s="41"/>
      <c r="E41" s="42"/>
      <c r="F41" s="188">
        <f>'[1]Form P2KB 01'!F41:AH42</f>
        <v>0</v>
      </c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</row>
    <row r="42" spans="2:34" ht="15.75" customHeight="1" x14ac:dyDescent="0.35">
      <c r="B42" s="186"/>
      <c r="C42" s="187"/>
      <c r="D42" s="34" t="s">
        <v>14</v>
      </c>
      <c r="E42" s="44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</row>
    <row r="43" spans="2:34" ht="6" customHeight="1" x14ac:dyDescent="0.35">
      <c r="B43" s="184" t="s">
        <v>29</v>
      </c>
      <c r="C43" s="185"/>
      <c r="D43" s="41"/>
      <c r="E43" s="42"/>
      <c r="F43" s="188" t="str">
        <f>'[1]Form P2KB 01'!F43:AH44</f>
        <v>081316113630</v>
      </c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</row>
    <row r="44" spans="2:34" x14ac:dyDescent="0.35">
      <c r="B44" s="186"/>
      <c r="C44" s="187"/>
      <c r="D44" s="34" t="s">
        <v>14</v>
      </c>
      <c r="E44" s="44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</row>
    <row r="45" spans="2:34" ht="6" customHeight="1" x14ac:dyDescent="0.35">
      <c r="B45" s="184" t="s">
        <v>30</v>
      </c>
      <c r="C45" s="185"/>
      <c r="D45" s="197" t="s">
        <v>14</v>
      </c>
      <c r="E45" s="42"/>
      <c r="F45" s="188" t="str">
        <f>'[1]Form P2KB 01'!F45:AH47</f>
        <v>eirenesimatupang@gmail.com</v>
      </c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</row>
    <row r="46" spans="2:34" x14ac:dyDescent="0.35">
      <c r="B46" s="195"/>
      <c r="C46" s="196"/>
      <c r="D46" s="198"/>
      <c r="E46" s="42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</row>
    <row r="47" spans="2:34" ht="6" customHeight="1" x14ac:dyDescent="0.35">
      <c r="B47" s="186"/>
      <c r="C47" s="187"/>
      <c r="D47" s="201"/>
      <c r="E47" s="52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</row>
    <row r="48" spans="2:34" ht="42.75" customHeight="1" x14ac:dyDescent="0.35">
      <c r="B48" s="202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4"/>
      <c r="AB48" s="205" t="s">
        <v>31</v>
      </c>
      <c r="AC48" s="206"/>
      <c r="AD48" s="206"/>
      <c r="AE48" s="206"/>
      <c r="AF48" s="206"/>
      <c r="AG48" s="206"/>
      <c r="AH48" s="207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28">
        <f>[1]Profesional!I39+[1]Profesional!H82</f>
        <v>4</v>
      </c>
      <c r="AC49" s="229"/>
      <c r="AD49" s="229"/>
      <c r="AE49" s="229"/>
      <c r="AF49" s="229"/>
      <c r="AG49" s="229"/>
      <c r="AH49" s="230"/>
    </row>
    <row r="50" spans="2:34" ht="16.5" customHeight="1" x14ac:dyDescent="0.35">
      <c r="B50" s="59" t="s">
        <v>32</v>
      </c>
      <c r="C50" s="237" t="s">
        <v>33</v>
      </c>
      <c r="D50" s="212"/>
      <c r="E50" s="212"/>
      <c r="F50" s="213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31"/>
      <c r="AC50" s="232"/>
      <c r="AD50" s="232"/>
      <c r="AE50" s="232"/>
      <c r="AF50" s="232"/>
      <c r="AG50" s="232"/>
      <c r="AH50" s="233"/>
    </row>
    <row r="51" spans="2:34" ht="15.75" customHeight="1" x14ac:dyDescent="0.35">
      <c r="B51" s="64"/>
      <c r="C51" s="237" t="s">
        <v>35</v>
      </c>
      <c r="D51" s="212"/>
      <c r="E51" s="212"/>
      <c r="F51" s="213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34"/>
      <c r="AC51" s="235"/>
      <c r="AD51" s="235"/>
      <c r="AE51" s="235"/>
      <c r="AF51" s="235"/>
      <c r="AG51" s="235"/>
      <c r="AH51" s="236"/>
    </row>
    <row r="52" spans="2:34" ht="20.25" customHeight="1" x14ac:dyDescent="0.35">
      <c r="B52" s="70"/>
      <c r="C52" s="211"/>
      <c r="D52" s="212"/>
      <c r="E52" s="212"/>
      <c r="F52" s="213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208">
        <f>[1]Profesional!H125</f>
        <v>1</v>
      </c>
      <c r="AC52" s="209"/>
      <c r="AD52" s="209"/>
      <c r="AE52" s="209"/>
      <c r="AF52" s="209"/>
      <c r="AG52" s="209"/>
      <c r="AH52" s="210"/>
    </row>
    <row r="53" spans="2:34" ht="20.25" customHeight="1" x14ac:dyDescent="0.35">
      <c r="B53" s="70"/>
      <c r="C53" s="211"/>
      <c r="D53" s="212"/>
      <c r="E53" s="212"/>
      <c r="F53" s="213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208">
        <f>[1]Profesional!I182</f>
        <v>0</v>
      </c>
      <c r="AC53" s="209"/>
      <c r="AD53" s="209"/>
      <c r="AE53" s="209"/>
      <c r="AF53" s="209"/>
      <c r="AG53" s="209"/>
      <c r="AH53" s="210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208">
        <f>[1]Profesional!G199+[1]Profesional!G229+[1]Profesional!G245+[1]Profesional!H262</f>
        <v>45</v>
      </c>
      <c r="AC54" s="209"/>
      <c r="AD54" s="209"/>
      <c r="AE54" s="209"/>
      <c r="AF54" s="209"/>
      <c r="AG54" s="209"/>
      <c r="AH54" s="210"/>
    </row>
    <row r="55" spans="2:34" ht="17.25" customHeight="1" x14ac:dyDescent="0.35">
      <c r="B55" s="70"/>
      <c r="C55" s="211"/>
      <c r="D55" s="212"/>
      <c r="E55" s="212"/>
      <c r="F55" s="213"/>
      <c r="G55" s="214">
        <v>5</v>
      </c>
      <c r="H55" s="216" t="s">
        <v>40</v>
      </c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8"/>
      <c r="AB55" s="222">
        <f>SUM(AB49:AH54)</f>
        <v>50</v>
      </c>
      <c r="AC55" s="223"/>
      <c r="AD55" s="223"/>
      <c r="AE55" s="223"/>
      <c r="AF55" s="223"/>
      <c r="AG55" s="223"/>
      <c r="AH55" s="224"/>
    </row>
    <row r="56" spans="2:34" ht="3.75" customHeight="1" x14ac:dyDescent="0.35">
      <c r="B56" s="83"/>
      <c r="C56" s="84"/>
      <c r="D56" s="84"/>
      <c r="E56" s="84"/>
      <c r="F56" s="85"/>
      <c r="G56" s="215"/>
      <c r="H56" s="219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1"/>
      <c r="AB56" s="225"/>
      <c r="AC56" s="226"/>
      <c r="AD56" s="226"/>
      <c r="AE56" s="226"/>
      <c r="AF56" s="226"/>
      <c r="AG56" s="226"/>
      <c r="AH56" s="227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208">
        <f>[1]Pembelajaran!H28</f>
        <v>102</v>
      </c>
      <c r="AC57" s="209"/>
      <c r="AD57" s="209"/>
      <c r="AE57" s="209"/>
      <c r="AF57" s="209"/>
      <c r="AG57" s="209"/>
      <c r="AH57" s="210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208"/>
      <c r="AC58" s="209"/>
      <c r="AD58" s="209"/>
      <c r="AE58" s="209"/>
      <c r="AF58" s="209"/>
      <c r="AG58" s="209"/>
      <c r="AH58" s="210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208">
        <f>[1]Pembelajaran!G93+[1]Pembelajaran!G129</f>
        <v>0</v>
      </c>
      <c r="AC59" s="209"/>
      <c r="AD59" s="209"/>
      <c r="AE59" s="209"/>
      <c r="AF59" s="209"/>
      <c r="AG59" s="209"/>
      <c r="AH59" s="210"/>
    </row>
    <row r="60" spans="2:34" ht="18.75" customHeight="1" x14ac:dyDescent="0.35">
      <c r="B60" s="100"/>
      <c r="C60" s="92"/>
      <c r="D60" s="92"/>
      <c r="E60" s="92"/>
      <c r="F60" s="93"/>
      <c r="G60" s="214">
        <v>8</v>
      </c>
      <c r="H60" s="216" t="s">
        <v>45</v>
      </c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8"/>
      <c r="AB60" s="242">
        <f>SUM(AB57:AH59)</f>
        <v>102</v>
      </c>
      <c r="AC60" s="243"/>
      <c r="AD60" s="243"/>
      <c r="AE60" s="243"/>
      <c r="AF60" s="243"/>
      <c r="AG60" s="243"/>
      <c r="AH60" s="244"/>
    </row>
    <row r="61" spans="2:34" ht="3.75" customHeight="1" x14ac:dyDescent="0.35">
      <c r="B61" s="83"/>
      <c r="C61" s="101"/>
      <c r="D61" s="101"/>
      <c r="E61" s="101"/>
      <c r="F61" s="102"/>
      <c r="G61" s="215"/>
      <c r="H61" s="219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1"/>
      <c r="AB61" s="242"/>
      <c r="AC61" s="243"/>
      <c r="AD61" s="243"/>
      <c r="AE61" s="243"/>
      <c r="AF61" s="243"/>
      <c r="AG61" s="243"/>
      <c r="AH61" s="244"/>
    </row>
    <row r="62" spans="2:34" ht="4.5" customHeight="1" x14ac:dyDescent="0.35">
      <c r="B62" s="53"/>
      <c r="C62" s="54"/>
      <c r="D62" s="54"/>
      <c r="E62" s="54"/>
      <c r="F62" s="55"/>
      <c r="G62" s="245">
        <v>9</v>
      </c>
      <c r="H62" s="247" t="s">
        <v>46</v>
      </c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9"/>
      <c r="AB62" s="253">
        <f>'[1]Pengabdian Masy-Profesi'!I26</f>
        <v>0</v>
      </c>
      <c r="AC62" s="209"/>
      <c r="AD62" s="209"/>
      <c r="AE62" s="209"/>
      <c r="AF62" s="209"/>
      <c r="AG62" s="209"/>
      <c r="AH62" s="210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246"/>
      <c r="H63" s="250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  <c r="Z63" s="251"/>
      <c r="AA63" s="252"/>
      <c r="AB63" s="208"/>
      <c r="AC63" s="209"/>
      <c r="AD63" s="209"/>
      <c r="AE63" s="209"/>
      <c r="AF63" s="209"/>
      <c r="AG63" s="209"/>
      <c r="AH63" s="210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208">
        <f>'[1]Pengabdian Masy-Profesi'!H54</f>
        <v>0</v>
      </c>
      <c r="AC64" s="209"/>
      <c r="AD64" s="209"/>
      <c r="AE64" s="209"/>
      <c r="AF64" s="209"/>
      <c r="AG64" s="209"/>
      <c r="AH64" s="210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208">
        <f>'[1]Pengabdian Masy-Profesi'!G89</f>
        <v>2</v>
      </c>
      <c r="AC65" s="209"/>
      <c r="AD65" s="209"/>
      <c r="AE65" s="209"/>
      <c r="AF65" s="209"/>
      <c r="AG65" s="209"/>
      <c r="AH65" s="210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208">
        <f>'[1]Pengabdian Masy-Profesi'!G125</f>
        <v>0</v>
      </c>
      <c r="AC66" s="209"/>
      <c r="AD66" s="209"/>
      <c r="AE66" s="209"/>
      <c r="AF66" s="209"/>
      <c r="AG66" s="209"/>
      <c r="AH66" s="210"/>
    </row>
    <row r="67" spans="2:34" ht="15" customHeight="1" x14ac:dyDescent="0.35">
      <c r="B67" s="105"/>
      <c r="C67" s="92"/>
      <c r="D67" s="92"/>
      <c r="E67" s="92"/>
      <c r="F67" s="93"/>
      <c r="G67" s="214">
        <v>13</v>
      </c>
      <c r="H67" s="216" t="s">
        <v>54</v>
      </c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8"/>
      <c r="AB67" s="238">
        <f>SUM(AB62:AH66)</f>
        <v>2</v>
      </c>
      <c r="AC67" s="239"/>
      <c r="AD67" s="239"/>
      <c r="AE67" s="239"/>
      <c r="AF67" s="239"/>
      <c r="AG67" s="239"/>
      <c r="AH67" s="240"/>
    </row>
    <row r="68" spans="2:34" ht="3.75" customHeight="1" x14ac:dyDescent="0.35">
      <c r="B68" s="83"/>
      <c r="C68" s="101"/>
      <c r="D68" s="101"/>
      <c r="E68" s="101"/>
      <c r="F68" s="102"/>
      <c r="G68" s="215"/>
      <c r="H68" s="219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1"/>
      <c r="AB68" s="241"/>
      <c r="AC68" s="239"/>
      <c r="AD68" s="239"/>
      <c r="AE68" s="239"/>
      <c r="AF68" s="239"/>
      <c r="AG68" s="239"/>
      <c r="AH68" s="240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208">
        <f>'[1]Publikasi '!J17</f>
        <v>0</v>
      </c>
      <c r="AC69" s="209"/>
      <c r="AD69" s="209"/>
      <c r="AE69" s="209"/>
      <c r="AF69" s="209"/>
      <c r="AG69" s="209"/>
      <c r="AH69" s="210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208">
        <f>'[1]Publikasi '!I45</f>
        <v>0</v>
      </c>
      <c r="AC70" s="209"/>
      <c r="AD70" s="209"/>
      <c r="AE70" s="209"/>
      <c r="AF70" s="209"/>
      <c r="AG70" s="209"/>
      <c r="AH70" s="210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208">
        <f>'[1]Publikasi '!I61</f>
        <v>0</v>
      </c>
      <c r="AC71" s="209"/>
      <c r="AD71" s="209"/>
      <c r="AE71" s="209"/>
      <c r="AF71" s="209"/>
      <c r="AG71" s="209"/>
      <c r="AH71" s="210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208">
        <f>'[1]Publikasi '!G83</f>
        <v>0</v>
      </c>
      <c r="AC72" s="209"/>
      <c r="AD72" s="209"/>
      <c r="AE72" s="209"/>
      <c r="AF72" s="209"/>
      <c r="AG72" s="209"/>
      <c r="AH72" s="210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208">
        <f>'[1]Publikasi '!F100+'[1]Publikasi '!F118+'[1]Publikasi '!F136+'[1]Publikasi '!G154</f>
        <v>0</v>
      </c>
      <c r="AC73" s="209"/>
      <c r="AD73" s="209"/>
      <c r="AE73" s="209"/>
      <c r="AF73" s="209"/>
      <c r="AG73" s="209"/>
      <c r="AH73" s="210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208"/>
      <c r="AC74" s="209"/>
      <c r="AD74" s="209"/>
      <c r="AE74" s="209"/>
      <c r="AF74" s="209"/>
      <c r="AG74" s="209"/>
      <c r="AH74" s="210"/>
    </row>
    <row r="75" spans="2:34" ht="16.5" customHeight="1" x14ac:dyDescent="0.35">
      <c r="B75" s="100"/>
      <c r="C75" s="92"/>
      <c r="D75" s="92"/>
      <c r="E75" s="92"/>
      <c r="F75" s="93"/>
      <c r="G75" s="214">
        <v>19</v>
      </c>
      <c r="H75" s="257" t="s">
        <v>63</v>
      </c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9"/>
      <c r="AB75" s="260">
        <f>SUM(AB69:AH74)</f>
        <v>0</v>
      </c>
      <c r="AC75" s="261"/>
      <c r="AD75" s="261"/>
      <c r="AE75" s="261"/>
      <c r="AF75" s="261"/>
      <c r="AG75" s="261"/>
      <c r="AH75" s="262"/>
    </row>
    <row r="76" spans="2:34" ht="6" customHeight="1" x14ac:dyDescent="0.35">
      <c r="B76" s="83"/>
      <c r="C76" s="101"/>
      <c r="D76" s="101"/>
      <c r="E76" s="101"/>
      <c r="F76" s="102"/>
      <c r="G76" s="215"/>
      <c r="H76" s="257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9"/>
      <c r="AB76" s="263"/>
      <c r="AC76" s="264"/>
      <c r="AD76" s="264"/>
      <c r="AE76" s="264"/>
      <c r="AF76" s="264"/>
      <c r="AG76" s="264"/>
      <c r="AH76" s="265"/>
    </row>
    <row r="77" spans="2:34" ht="6" customHeight="1" x14ac:dyDescent="0.35">
      <c r="B77" s="100"/>
      <c r="C77" s="92"/>
      <c r="D77" s="92"/>
      <c r="E77" s="92"/>
      <c r="F77" s="93"/>
      <c r="G77" s="245">
        <v>20</v>
      </c>
      <c r="H77" s="254" t="s">
        <v>64</v>
      </c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6"/>
      <c r="AB77" s="208">
        <f>'[1]Pengembangan Ilmu'!G18</f>
        <v>0</v>
      </c>
      <c r="AC77" s="209"/>
      <c r="AD77" s="209"/>
      <c r="AE77" s="209"/>
      <c r="AF77" s="209"/>
      <c r="AG77" s="209"/>
      <c r="AH77" s="210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246"/>
      <c r="H78" s="254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6"/>
      <c r="AB78" s="208"/>
      <c r="AC78" s="209"/>
      <c r="AD78" s="209"/>
      <c r="AE78" s="209"/>
      <c r="AF78" s="209"/>
      <c r="AG78" s="209"/>
      <c r="AH78" s="210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208">
        <f>'[1]Pengembangan Ilmu'!H44</f>
        <v>0</v>
      </c>
      <c r="AC79" s="209"/>
      <c r="AD79" s="209"/>
      <c r="AE79" s="209"/>
      <c r="AF79" s="209"/>
      <c r="AG79" s="209"/>
      <c r="AH79" s="210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214">
        <v>22</v>
      </c>
      <c r="H80" s="257" t="s">
        <v>69</v>
      </c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9"/>
      <c r="AB80" s="241">
        <f>SUM(AB77:AH79)</f>
        <v>0</v>
      </c>
      <c r="AC80" s="239"/>
      <c r="AD80" s="239"/>
      <c r="AE80" s="239"/>
      <c r="AF80" s="239"/>
      <c r="AG80" s="239"/>
      <c r="AH80" s="240"/>
    </row>
    <row r="81" spans="2:34" ht="6" customHeight="1" x14ac:dyDescent="0.35">
      <c r="B81" s="118"/>
      <c r="C81" s="119"/>
      <c r="D81" s="119"/>
      <c r="E81" s="119"/>
      <c r="F81" s="120"/>
      <c r="G81" s="215"/>
      <c r="H81" s="257"/>
      <c r="I81" s="258"/>
      <c r="J81" s="258"/>
      <c r="K81" s="258"/>
      <c r="L81" s="258"/>
      <c r="M81" s="258"/>
      <c r="N81" s="258"/>
      <c r="O81" s="258"/>
      <c r="P81" s="258"/>
      <c r="Q81" s="258"/>
      <c r="R81" s="258"/>
      <c r="S81" s="258"/>
      <c r="T81" s="258"/>
      <c r="U81" s="258"/>
      <c r="V81" s="258"/>
      <c r="W81" s="258"/>
      <c r="X81" s="258"/>
      <c r="Y81" s="258"/>
      <c r="Z81" s="258"/>
      <c r="AA81" s="259"/>
      <c r="AB81" s="241"/>
      <c r="AC81" s="239"/>
      <c r="AD81" s="239"/>
      <c r="AE81" s="239"/>
      <c r="AF81" s="239"/>
      <c r="AG81" s="239"/>
      <c r="AH81" s="240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270" t="s">
        <v>72</v>
      </c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Z83" s="271"/>
      <c r="AA83" s="271"/>
      <c r="AB83" s="271"/>
      <c r="AC83" s="271"/>
      <c r="AD83" s="271"/>
      <c r="AE83" s="271"/>
      <c r="AF83" s="271"/>
      <c r="AG83" s="271"/>
      <c r="AH83" s="27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270" t="s">
        <v>74</v>
      </c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1"/>
      <c r="Z84" s="271"/>
      <c r="AA84" s="271"/>
      <c r="AB84" s="271"/>
      <c r="AC84" s="271"/>
      <c r="AD84" s="271"/>
      <c r="AE84" s="271"/>
      <c r="AF84" s="271"/>
      <c r="AG84" s="271"/>
      <c r="AH84" s="272"/>
    </row>
    <row r="85" spans="2:34" ht="15.75" customHeight="1" x14ac:dyDescent="0.35">
      <c r="B85" s="100"/>
      <c r="C85" s="92"/>
      <c r="D85" s="92"/>
      <c r="E85" s="92"/>
      <c r="F85" s="93"/>
      <c r="G85" s="270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1"/>
      <c r="AF85" s="271"/>
      <c r="AG85" s="271"/>
      <c r="AH85" s="272"/>
    </row>
    <row r="86" spans="2:34" ht="15" customHeight="1" x14ac:dyDescent="0.35">
      <c r="B86" s="100"/>
      <c r="C86" s="92"/>
      <c r="D86" s="92"/>
      <c r="E86" s="92"/>
      <c r="F86" s="93"/>
      <c r="G86" s="270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1"/>
      <c r="Z86" s="271"/>
      <c r="AA86" s="271"/>
      <c r="AB86" s="271"/>
      <c r="AC86" s="271"/>
      <c r="AD86" s="271"/>
      <c r="AE86" s="271"/>
      <c r="AF86" s="271"/>
      <c r="AG86" s="271"/>
      <c r="AH86" s="27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273" t="s">
        <v>75</v>
      </c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274"/>
      <c r="U88" s="274"/>
      <c r="V88" s="274"/>
      <c r="W88" s="274"/>
      <c r="X88" s="274"/>
      <c r="Y88" s="274"/>
      <c r="Z88" s="274"/>
      <c r="AA88" s="274"/>
      <c r="AB88" s="274"/>
      <c r="AC88" s="274"/>
      <c r="AD88" s="274"/>
      <c r="AE88" s="274"/>
      <c r="AF88" s="274"/>
      <c r="AG88" s="274"/>
      <c r="AH88" s="27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129"/>
      <c r="Y89" s="276"/>
      <c r="Z89" s="276"/>
      <c r="AA89" s="276"/>
      <c r="AB89" s="276"/>
      <c r="AC89" s="276"/>
      <c r="AD89" s="276"/>
      <c r="AE89" s="276"/>
      <c r="AF89" s="276"/>
      <c r="AG89" s="276"/>
      <c r="AH89" s="27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266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269"/>
      <c r="O101" s="269"/>
      <c r="P101" s="269"/>
      <c r="Q101" s="269"/>
      <c r="R101" s="269"/>
      <c r="S101" s="269"/>
      <c r="T101" s="269"/>
      <c r="U101" s="269"/>
      <c r="V101" s="269"/>
      <c r="W101" s="269"/>
      <c r="X101" s="139"/>
      <c r="Y101" s="269"/>
      <c r="Z101" s="269"/>
      <c r="AA101" s="269"/>
      <c r="AB101" s="269"/>
      <c r="AC101" s="269"/>
      <c r="AD101" s="269"/>
      <c r="AE101" s="269"/>
      <c r="AF101" s="269"/>
      <c r="AG101" s="269"/>
      <c r="AH101" s="26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18" right="0.16" top="0" bottom="0.02" header="0.16" footer="0.18"/>
  <pageSetup paperSize="9" scale="65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757E8-D1C0-4B1B-BD9D-84C08F84FEC4}">
  <sheetPr>
    <tabColor theme="1"/>
  </sheetPr>
  <dimension ref="B2:AH158"/>
  <sheetViews>
    <sheetView showGridLines="0" topLeftCell="A51" zoomScale="75" zoomScaleNormal="75" workbookViewId="0">
      <selection activeCell="AK51" sqref="AK51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156"/>
      <c r="C2" s="157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158"/>
      <c r="C3" s="159"/>
      <c r="D3" s="162" t="s">
        <v>0</v>
      </c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4"/>
      <c r="U3" s="165" t="s">
        <v>1</v>
      </c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7"/>
    </row>
    <row r="4" spans="2:34" ht="17.5" x14ac:dyDescent="0.35">
      <c r="B4" s="158"/>
      <c r="C4" s="159"/>
      <c r="D4" s="162" t="s">
        <v>2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4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158"/>
      <c r="C5" s="159"/>
      <c r="D5" s="168" t="s">
        <v>3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  <c r="U5" s="171" t="s">
        <v>4</v>
      </c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3"/>
    </row>
    <row r="6" spans="2:34" ht="12" customHeight="1" x14ac:dyDescent="0.35">
      <c r="B6" s="158"/>
      <c r="C6" s="159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174" t="s">
        <v>5</v>
      </c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6"/>
    </row>
    <row r="7" spans="2:34" x14ac:dyDescent="0.35">
      <c r="B7" s="158"/>
      <c r="C7" s="159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177">
        <f>'[2]Form P2KB 01'!V7:X8</f>
        <v>2</v>
      </c>
      <c r="W7" s="166"/>
      <c r="X7" s="178"/>
      <c r="Y7" s="146">
        <f>'[2]Form P2KB 01'!Y7:AA8</f>
        <v>0</v>
      </c>
      <c r="Z7" s="147"/>
      <c r="AA7" s="148"/>
      <c r="AB7" s="146">
        <f>'[2]Form P2KB 01'!AB7:AD8</f>
        <v>1</v>
      </c>
      <c r="AC7" s="147"/>
      <c r="AD7" s="148"/>
      <c r="AE7" s="146">
        <f>'[2]Form P2KB 01'!AE7:AG8</f>
        <v>9</v>
      </c>
      <c r="AF7" s="147"/>
      <c r="AG7" s="148"/>
      <c r="AH7" s="14"/>
    </row>
    <row r="8" spans="2:34" ht="7.5" customHeight="1" x14ac:dyDescent="0.35">
      <c r="B8" s="158"/>
      <c r="C8" s="159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179"/>
      <c r="W8" s="180"/>
      <c r="X8" s="181"/>
      <c r="Y8" s="149"/>
      <c r="Z8" s="150"/>
      <c r="AA8" s="151"/>
      <c r="AB8" s="149"/>
      <c r="AC8" s="150"/>
      <c r="AD8" s="151"/>
      <c r="AE8" s="149"/>
      <c r="AF8" s="150"/>
      <c r="AG8" s="151"/>
      <c r="AH8" s="14"/>
    </row>
    <row r="9" spans="2:34" ht="12.75" customHeight="1" x14ac:dyDescent="0.35">
      <c r="B9" s="158"/>
      <c r="C9" s="159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152" t="s">
        <v>9</v>
      </c>
      <c r="W9" s="152"/>
      <c r="X9" s="15"/>
      <c r="Y9" s="152" t="s">
        <v>10</v>
      </c>
      <c r="Z9" s="152"/>
      <c r="AA9" s="15"/>
      <c r="AB9" s="6"/>
      <c r="AC9" s="153" t="s">
        <v>9</v>
      </c>
      <c r="AD9" s="153"/>
      <c r="AE9" s="6"/>
      <c r="AF9" s="153" t="s">
        <v>10</v>
      </c>
      <c r="AG9" s="153"/>
      <c r="AH9" s="7"/>
    </row>
    <row r="10" spans="2:34" ht="13.5" customHeight="1" x14ac:dyDescent="0.35">
      <c r="B10" s="158"/>
      <c r="C10" s="159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'[2]Form P2KB 01'!V10</f>
        <v>0</v>
      </c>
      <c r="W10" s="20">
        <f>'[2]Form P2KB 01'!W10</f>
        <v>1</v>
      </c>
      <c r="X10" s="21"/>
      <c r="Y10" s="20">
        <f>'[2]Form P2KB 01'!Y10</f>
        <v>1</v>
      </c>
      <c r="Z10" s="22">
        <f>'[2]Form P2KB 01'!Z10</f>
        <v>9</v>
      </c>
      <c r="AA10" s="154" t="s">
        <v>12</v>
      </c>
      <c r="AB10" s="155"/>
      <c r="AC10" s="20">
        <f>'[2]Form P2KB 01'!AC10</f>
        <v>1</v>
      </c>
      <c r="AD10" s="20">
        <f>'[2]Form P2KB 01'!AD10</f>
        <v>2</v>
      </c>
      <c r="AE10" s="21"/>
      <c r="AF10" s="20">
        <f>'[2]Form P2KB 01'!AF10</f>
        <v>1</v>
      </c>
      <c r="AG10" s="20">
        <f>'[2]Form P2KB 01'!AG10</f>
        <v>9</v>
      </c>
      <c r="AH10" s="7"/>
    </row>
    <row r="11" spans="2:34" ht="6" customHeight="1" x14ac:dyDescent="0.35">
      <c r="B11" s="160"/>
      <c r="C11" s="161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184" t="s">
        <v>13</v>
      </c>
      <c r="C12" s="185"/>
      <c r="D12" s="197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195"/>
      <c r="C13" s="196"/>
      <c r="D13" s="198"/>
      <c r="E13" s="26"/>
      <c r="F13" s="28">
        <f>'[2]Form P2KB 01'!F13</f>
        <v>1</v>
      </c>
      <c r="G13" s="28">
        <f>'[2]Form P2KB 01'!G13</f>
        <v>2</v>
      </c>
      <c r="H13" s="28">
        <f>'[2]Form P2KB 01'!H13</f>
        <v>2</v>
      </c>
      <c r="I13" s="29">
        <f>'[2]Form P2KB 01'!I13</f>
        <v>3</v>
      </c>
      <c r="J13" s="30"/>
      <c r="K13" s="29">
        <f>'[2]Form P2KB 01'!K13</f>
        <v>7</v>
      </c>
      <c r="L13" s="29">
        <f>'[2]Form P2KB 01'!L13</f>
        <v>0</v>
      </c>
      <c r="M13" s="29">
        <f>'[2]Form P2KB 01'!M13</f>
        <v>3</v>
      </c>
      <c r="N13" s="29">
        <f>'[2]Form P2KB 01'!N13</f>
        <v>4</v>
      </c>
      <c r="O13" s="29">
        <f>'[2]Form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184" t="s">
        <v>15</v>
      </c>
      <c r="C15" s="185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195"/>
      <c r="C16" s="196"/>
      <c r="D16" s="41" t="s">
        <v>14</v>
      </c>
      <c r="E16" s="42"/>
      <c r="F16" s="28">
        <f>'[2]Form P2KB 01'!F16</f>
        <v>1</v>
      </c>
      <c r="G16" s="28">
        <f>'[2]Form P2KB 01'!G16</f>
        <v>3</v>
      </c>
      <c r="H16" s="28">
        <f>'[2]Form P2KB 01'!H16</f>
        <v>4</v>
      </c>
      <c r="I16" s="43"/>
      <c r="J16" s="28">
        <f>'[2]Form P2KB 01'!J16</f>
        <v>2</v>
      </c>
      <c r="K16" s="28">
        <f>'[2]Form P2KB 01'!K16</f>
        <v>0</v>
      </c>
      <c r="L16" s="28">
        <f>'[2]Form P2KB 01'!L16</f>
        <v>0</v>
      </c>
      <c r="M16" s="28">
        <f>'[2]Form P2KB 01'!M16</f>
        <v>4</v>
      </c>
      <c r="N16" s="43"/>
      <c r="O16" s="28">
        <f>'[2]Form P2KB 01'!O16</f>
        <v>0</v>
      </c>
      <c r="P16" s="28">
        <f>'[2]Form P2KB 01'!P16</f>
        <v>0</v>
      </c>
      <c r="Q16" s="28">
        <f>'[2]Form P2KB 01'!Q16</f>
        <v>3</v>
      </c>
      <c r="R16" s="28">
        <f>'[2]Form P2KB 01'!R16</f>
        <v>4</v>
      </c>
      <c r="S16" s="43"/>
      <c r="T16" s="28">
        <f>'[2]Form P2KB 01'!T16</f>
        <v>0</v>
      </c>
      <c r="U16" s="182">
        <f>'[2]Form P2KB 01'!U16:V16</f>
        <v>4</v>
      </c>
      <c r="V16" s="183"/>
      <c r="W16" s="182">
        <f>'[2]Form P2KB 01'!W16:X16</f>
        <v>3</v>
      </c>
      <c r="X16" s="183"/>
      <c r="Y16" s="182">
        <f>'[2]Form P2KB 01'!Y16:Z16</f>
        <v>2</v>
      </c>
      <c r="Z16" s="183"/>
      <c r="AA16" s="182">
        <f>'[2]Form P2KB 01'!AA16:AB16</f>
        <v>4</v>
      </c>
      <c r="AB16" s="183"/>
      <c r="AC16" s="31"/>
      <c r="AD16" s="31"/>
      <c r="AE16" s="31"/>
      <c r="AF16" s="31"/>
      <c r="AG16" s="31"/>
      <c r="AH16" s="31"/>
    </row>
    <row r="17" spans="2:34" ht="6" customHeight="1" x14ac:dyDescent="0.35">
      <c r="B17" s="186"/>
      <c r="C17" s="187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184" t="s">
        <v>16</v>
      </c>
      <c r="C18" s="185"/>
      <c r="D18" s="41"/>
      <c r="E18" s="42"/>
      <c r="F18" s="188" t="str">
        <f>'[2]Form P2KB 01'!F18:AG19</f>
        <v>Edwin Pangasean Hardihasiholan Simatupang</v>
      </c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45"/>
    </row>
    <row r="19" spans="2:34" ht="15.5" x14ac:dyDescent="0.35">
      <c r="B19" s="186"/>
      <c r="C19" s="187"/>
      <c r="D19" s="34" t="s">
        <v>14</v>
      </c>
      <c r="E19" s="44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46"/>
    </row>
    <row r="20" spans="2:34" ht="6.75" customHeight="1" x14ac:dyDescent="0.35">
      <c r="B20" s="190" t="s">
        <v>17</v>
      </c>
      <c r="C20" s="191"/>
      <c r="D20" s="41"/>
      <c r="E20" s="42"/>
      <c r="F20" s="188" t="str">
        <f>'[2]Form P2KB 01'!F20:AH21</f>
        <v>Pontianak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x14ac:dyDescent="0.35">
      <c r="B21" s="192"/>
      <c r="C21" s="193"/>
      <c r="D21" s="34" t="s">
        <v>14</v>
      </c>
      <c r="E21" s="44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194">
        <f>'[2]Form P2KB 01'!F22</f>
        <v>25437</v>
      </c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</row>
    <row r="23" spans="2:34" ht="5.25" customHeight="1" x14ac:dyDescent="0.35">
      <c r="B23" s="184" t="s">
        <v>19</v>
      </c>
      <c r="C23" s="185"/>
      <c r="D23" s="41"/>
      <c r="E23" s="42"/>
      <c r="F23" s="188" t="str">
        <f>'[2]Form P2KB 01'!F23:AH24</f>
        <v>Spesialis Penyakit Dalam</v>
      </c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</row>
    <row r="24" spans="2:34" x14ac:dyDescent="0.35">
      <c r="B24" s="186"/>
      <c r="C24" s="187"/>
      <c r="D24" s="34" t="s">
        <v>14</v>
      </c>
      <c r="E24" s="44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</row>
    <row r="25" spans="2:34" ht="6" customHeight="1" x14ac:dyDescent="0.35">
      <c r="B25" s="184" t="s">
        <v>20</v>
      </c>
      <c r="C25" s="185"/>
      <c r="D25" s="41"/>
      <c r="E25" s="42"/>
      <c r="F25" s="199">
        <v>45160</v>
      </c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</row>
    <row r="26" spans="2:34" ht="15" customHeight="1" x14ac:dyDescent="0.35">
      <c r="B26" s="186"/>
      <c r="C26" s="187"/>
      <c r="D26" s="34" t="s">
        <v>14</v>
      </c>
      <c r="E26" s="44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</row>
    <row r="27" spans="2:34" ht="5.25" customHeight="1" x14ac:dyDescent="0.35">
      <c r="B27" s="48"/>
      <c r="C27" s="49"/>
      <c r="D27" s="41"/>
      <c r="E27" s="42"/>
      <c r="F27" s="188" t="str">
        <f>'[2]Form P2KB 01'!F27:AG29</f>
        <v>Komplek Angrek Loka 22, Jl. Anggrek Lili I Blok AC No 65, BSD Tangerang Selatan</v>
      </c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45"/>
    </row>
    <row r="29" spans="2:34" ht="3" customHeight="1" x14ac:dyDescent="0.35">
      <c r="B29" s="32"/>
      <c r="C29" s="47"/>
      <c r="D29" s="34"/>
      <c r="E29" s="44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46"/>
    </row>
    <row r="30" spans="2:34" ht="19.5" customHeight="1" x14ac:dyDescent="0.35">
      <c r="B30" s="186" t="s">
        <v>22</v>
      </c>
      <c r="C30" s="187"/>
      <c r="D30" s="34" t="s">
        <v>14</v>
      </c>
      <c r="E30" s="44"/>
      <c r="F30" s="189" t="str">
        <f>'[2]Form P2KB 01'!F30:AG30</f>
        <v>Rawa Buntu</v>
      </c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46"/>
    </row>
    <row r="31" spans="2:34" ht="4.5" customHeight="1" x14ac:dyDescent="0.35">
      <c r="B31" s="184" t="s">
        <v>23</v>
      </c>
      <c r="C31" s="185"/>
      <c r="D31" s="41"/>
      <c r="E31" s="42"/>
      <c r="F31" s="188" t="str">
        <f>'[2]Form P2KB 01'!F31:AH32</f>
        <v>Serpong</v>
      </c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</row>
    <row r="32" spans="2:34" x14ac:dyDescent="0.35">
      <c r="B32" s="186"/>
      <c r="C32" s="187"/>
      <c r="D32" s="34" t="s">
        <v>14</v>
      </c>
      <c r="E32" s="44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</row>
    <row r="33" spans="2:34" ht="6" customHeight="1" x14ac:dyDescent="0.35">
      <c r="B33" s="184" t="s">
        <v>24</v>
      </c>
      <c r="C33" s="185"/>
      <c r="D33" s="41"/>
      <c r="E33" s="42"/>
      <c r="F33" s="188" t="str">
        <f>'[2]Form P2KB 01'!F33:AH34</f>
        <v>Tangerang Selatan</v>
      </c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</row>
    <row r="34" spans="2:34" x14ac:dyDescent="0.35">
      <c r="B34" s="186"/>
      <c r="C34" s="187"/>
      <c r="D34" s="34" t="s">
        <v>14</v>
      </c>
      <c r="E34" s="44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</row>
    <row r="35" spans="2:34" ht="5.25" customHeight="1" x14ac:dyDescent="0.35">
      <c r="B35" s="184" t="s">
        <v>25</v>
      </c>
      <c r="C35" s="185"/>
      <c r="D35" s="41"/>
      <c r="E35" s="42"/>
      <c r="F35" s="188" t="str">
        <f>'[2]Form P2KB 01'!F35:AH36</f>
        <v>Banten</v>
      </c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</row>
    <row r="36" spans="2:34" x14ac:dyDescent="0.35">
      <c r="B36" s="186"/>
      <c r="C36" s="187"/>
      <c r="D36" s="34" t="s">
        <v>14</v>
      </c>
      <c r="E36" s="44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</row>
    <row r="37" spans="2:34" ht="4.5" customHeight="1" x14ac:dyDescent="0.35">
      <c r="B37" s="184" t="s">
        <v>26</v>
      </c>
      <c r="C37" s="185"/>
      <c r="D37" s="41"/>
      <c r="E37" s="42"/>
      <c r="F37" s="188">
        <f>'[2]Form P2KB 01'!F37:AH38</f>
        <v>15318</v>
      </c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</row>
    <row r="38" spans="2:34" x14ac:dyDescent="0.35">
      <c r="B38" s="186"/>
      <c r="C38" s="187"/>
      <c r="D38" s="34" t="s">
        <v>14</v>
      </c>
      <c r="E38" s="44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</row>
    <row r="39" spans="2:34" ht="5.25" customHeight="1" x14ac:dyDescent="0.35">
      <c r="B39" s="184" t="s">
        <v>27</v>
      </c>
      <c r="C39" s="185"/>
      <c r="D39" s="41"/>
      <c r="E39" s="42"/>
      <c r="F39" s="188">
        <f>'[2]Form P2KB 01'!F39:AH40</f>
        <v>0</v>
      </c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</row>
    <row r="40" spans="2:34" x14ac:dyDescent="0.35">
      <c r="B40" s="186"/>
      <c r="C40" s="187"/>
      <c r="D40" s="34" t="s">
        <v>14</v>
      </c>
      <c r="E40" s="44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</row>
    <row r="41" spans="2:34" ht="6" customHeight="1" x14ac:dyDescent="0.35">
      <c r="B41" s="184" t="s">
        <v>28</v>
      </c>
      <c r="C41" s="185"/>
      <c r="D41" s="41"/>
      <c r="E41" s="42"/>
      <c r="F41" s="188">
        <f>'[2]Form P2KB 01'!F41:AH42</f>
        <v>0</v>
      </c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</row>
    <row r="42" spans="2:34" ht="15.75" customHeight="1" x14ac:dyDescent="0.35">
      <c r="B42" s="186"/>
      <c r="C42" s="187"/>
      <c r="D42" s="34" t="s">
        <v>14</v>
      </c>
      <c r="E42" s="44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</row>
    <row r="43" spans="2:34" ht="6" customHeight="1" x14ac:dyDescent="0.35">
      <c r="B43" s="184" t="s">
        <v>29</v>
      </c>
      <c r="C43" s="185"/>
      <c r="D43" s="41"/>
      <c r="E43" s="42"/>
      <c r="F43" s="188" t="str">
        <f>'[2]Form P2KB 01'!F43:AH44</f>
        <v>081316113630</v>
      </c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</row>
    <row r="44" spans="2:34" x14ac:dyDescent="0.35">
      <c r="B44" s="186"/>
      <c r="C44" s="187"/>
      <c r="D44" s="34" t="s">
        <v>14</v>
      </c>
      <c r="E44" s="44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</row>
    <row r="45" spans="2:34" ht="6" customHeight="1" x14ac:dyDescent="0.35">
      <c r="B45" s="184" t="s">
        <v>30</v>
      </c>
      <c r="C45" s="185"/>
      <c r="D45" s="197" t="s">
        <v>14</v>
      </c>
      <c r="E45" s="42"/>
      <c r="F45" s="188" t="str">
        <f>'[2]Form P2KB 01'!F45:AH47</f>
        <v>eirenesimatupang@gmail.com</v>
      </c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</row>
    <row r="46" spans="2:34" x14ac:dyDescent="0.35">
      <c r="B46" s="195"/>
      <c r="C46" s="196"/>
      <c r="D46" s="198"/>
      <c r="E46" s="42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</row>
    <row r="47" spans="2:34" ht="6" customHeight="1" x14ac:dyDescent="0.35">
      <c r="B47" s="186"/>
      <c r="C47" s="187"/>
      <c r="D47" s="201"/>
      <c r="E47" s="52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</row>
    <row r="48" spans="2:34" ht="42.75" customHeight="1" x14ac:dyDescent="0.35">
      <c r="B48" s="202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4"/>
      <c r="AB48" s="205" t="s">
        <v>31</v>
      </c>
      <c r="AC48" s="206"/>
      <c r="AD48" s="206"/>
      <c r="AE48" s="206"/>
      <c r="AF48" s="206"/>
      <c r="AG48" s="206"/>
      <c r="AH48" s="207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28">
        <f>[2]Profesional!I39+[2]Profesional!H82</f>
        <v>0</v>
      </c>
      <c r="AC49" s="229"/>
      <c r="AD49" s="229"/>
      <c r="AE49" s="229"/>
      <c r="AF49" s="229"/>
      <c r="AG49" s="229"/>
      <c r="AH49" s="230"/>
    </row>
    <row r="50" spans="2:34" ht="16.5" customHeight="1" x14ac:dyDescent="0.35">
      <c r="B50" s="59" t="s">
        <v>32</v>
      </c>
      <c r="C50" s="237" t="s">
        <v>33</v>
      </c>
      <c r="D50" s="212"/>
      <c r="E50" s="212"/>
      <c r="F50" s="213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31"/>
      <c r="AC50" s="232"/>
      <c r="AD50" s="232"/>
      <c r="AE50" s="232"/>
      <c r="AF50" s="232"/>
      <c r="AG50" s="232"/>
      <c r="AH50" s="233"/>
    </row>
    <row r="51" spans="2:34" ht="15.75" customHeight="1" x14ac:dyDescent="0.35">
      <c r="B51" s="64"/>
      <c r="C51" s="237" t="s">
        <v>35</v>
      </c>
      <c r="D51" s="212"/>
      <c r="E51" s="212"/>
      <c r="F51" s="213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34"/>
      <c r="AC51" s="235"/>
      <c r="AD51" s="235"/>
      <c r="AE51" s="235"/>
      <c r="AF51" s="235"/>
      <c r="AG51" s="235"/>
      <c r="AH51" s="236"/>
    </row>
    <row r="52" spans="2:34" ht="20.25" customHeight="1" x14ac:dyDescent="0.35">
      <c r="B52" s="70"/>
      <c r="C52" s="211"/>
      <c r="D52" s="212"/>
      <c r="E52" s="212"/>
      <c r="F52" s="213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208">
        <f>[2]Profesional!H125</f>
        <v>1</v>
      </c>
      <c r="AC52" s="209"/>
      <c r="AD52" s="209"/>
      <c r="AE52" s="209"/>
      <c r="AF52" s="209"/>
      <c r="AG52" s="209"/>
      <c r="AH52" s="210"/>
    </row>
    <row r="53" spans="2:34" ht="20.25" customHeight="1" x14ac:dyDescent="0.35">
      <c r="B53" s="70"/>
      <c r="C53" s="211"/>
      <c r="D53" s="212"/>
      <c r="E53" s="212"/>
      <c r="F53" s="213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208">
        <f>[2]Profesional!I182</f>
        <v>0</v>
      </c>
      <c r="AC53" s="209"/>
      <c r="AD53" s="209"/>
      <c r="AE53" s="209"/>
      <c r="AF53" s="209"/>
      <c r="AG53" s="209"/>
      <c r="AH53" s="210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208">
        <f>[2]Profesional!G199+[2]Profesional!G229+[2]Profesional!G245+[2]Profesional!H262</f>
        <v>45</v>
      </c>
      <c r="AC54" s="209"/>
      <c r="AD54" s="209"/>
      <c r="AE54" s="209"/>
      <c r="AF54" s="209"/>
      <c r="AG54" s="209"/>
      <c r="AH54" s="210"/>
    </row>
    <row r="55" spans="2:34" ht="17.25" customHeight="1" x14ac:dyDescent="0.35">
      <c r="B55" s="70"/>
      <c r="C55" s="211"/>
      <c r="D55" s="212"/>
      <c r="E55" s="212"/>
      <c r="F55" s="213"/>
      <c r="G55" s="214">
        <v>5</v>
      </c>
      <c r="H55" s="216" t="s">
        <v>40</v>
      </c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8"/>
      <c r="AB55" s="222">
        <f>SUM(AB49:AH54)</f>
        <v>46</v>
      </c>
      <c r="AC55" s="223"/>
      <c r="AD55" s="223"/>
      <c r="AE55" s="223"/>
      <c r="AF55" s="223"/>
      <c r="AG55" s="223"/>
      <c r="AH55" s="224"/>
    </row>
    <row r="56" spans="2:34" ht="3.75" customHeight="1" x14ac:dyDescent="0.35">
      <c r="B56" s="83"/>
      <c r="C56" s="84"/>
      <c r="D56" s="84"/>
      <c r="E56" s="84"/>
      <c r="F56" s="85"/>
      <c r="G56" s="215"/>
      <c r="H56" s="219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1"/>
      <c r="AB56" s="225"/>
      <c r="AC56" s="226"/>
      <c r="AD56" s="226"/>
      <c r="AE56" s="226"/>
      <c r="AF56" s="226"/>
      <c r="AG56" s="226"/>
      <c r="AH56" s="227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208">
        <f>[2]Pembelajaran!H31</f>
        <v>58</v>
      </c>
      <c r="AC57" s="209"/>
      <c r="AD57" s="209"/>
      <c r="AE57" s="209"/>
      <c r="AF57" s="209"/>
      <c r="AG57" s="209"/>
      <c r="AH57" s="210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208"/>
      <c r="AC58" s="209"/>
      <c r="AD58" s="209"/>
      <c r="AE58" s="209"/>
      <c r="AF58" s="209"/>
      <c r="AG58" s="209"/>
      <c r="AH58" s="210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208">
        <f>[2]Pembelajaran!G96+[2]Pembelajaran!G132</f>
        <v>0</v>
      </c>
      <c r="AC59" s="209"/>
      <c r="AD59" s="209"/>
      <c r="AE59" s="209"/>
      <c r="AF59" s="209"/>
      <c r="AG59" s="209"/>
      <c r="AH59" s="210"/>
    </row>
    <row r="60" spans="2:34" ht="18.75" customHeight="1" x14ac:dyDescent="0.35">
      <c r="B60" s="100"/>
      <c r="C60" s="92"/>
      <c r="D60" s="92"/>
      <c r="E60" s="92"/>
      <c r="F60" s="93"/>
      <c r="G60" s="214">
        <v>8</v>
      </c>
      <c r="H60" s="216" t="s">
        <v>45</v>
      </c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8"/>
      <c r="AB60" s="242">
        <f>SUM(AB57:AH59)</f>
        <v>58</v>
      </c>
      <c r="AC60" s="243"/>
      <c r="AD60" s="243"/>
      <c r="AE60" s="243"/>
      <c r="AF60" s="243"/>
      <c r="AG60" s="243"/>
      <c r="AH60" s="244"/>
    </row>
    <row r="61" spans="2:34" ht="3.75" customHeight="1" x14ac:dyDescent="0.35">
      <c r="B61" s="83"/>
      <c r="C61" s="101"/>
      <c r="D61" s="101"/>
      <c r="E61" s="101"/>
      <c r="F61" s="102"/>
      <c r="G61" s="215"/>
      <c r="H61" s="219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1"/>
      <c r="AB61" s="242"/>
      <c r="AC61" s="243"/>
      <c r="AD61" s="243"/>
      <c r="AE61" s="243"/>
      <c r="AF61" s="243"/>
      <c r="AG61" s="243"/>
      <c r="AH61" s="244"/>
    </row>
    <row r="62" spans="2:34" ht="4.5" customHeight="1" x14ac:dyDescent="0.35">
      <c r="B62" s="53"/>
      <c r="C62" s="54"/>
      <c r="D62" s="54"/>
      <c r="E62" s="54"/>
      <c r="F62" s="55"/>
      <c r="G62" s="245">
        <v>9</v>
      </c>
      <c r="H62" s="247" t="s">
        <v>46</v>
      </c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9"/>
      <c r="AB62" s="253">
        <f>'[2]Pengabdian Masy-Profesi'!I26</f>
        <v>5</v>
      </c>
      <c r="AC62" s="209"/>
      <c r="AD62" s="209"/>
      <c r="AE62" s="209"/>
      <c r="AF62" s="209"/>
      <c r="AG62" s="209"/>
      <c r="AH62" s="210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246"/>
      <c r="H63" s="250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  <c r="Z63" s="251"/>
      <c r="AA63" s="252"/>
      <c r="AB63" s="208"/>
      <c r="AC63" s="209"/>
      <c r="AD63" s="209"/>
      <c r="AE63" s="209"/>
      <c r="AF63" s="209"/>
      <c r="AG63" s="209"/>
      <c r="AH63" s="210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208">
        <f>'[2]Pengabdian Masy-Profesi'!H54</f>
        <v>0</v>
      </c>
      <c r="AC64" s="209"/>
      <c r="AD64" s="209"/>
      <c r="AE64" s="209"/>
      <c r="AF64" s="209"/>
      <c r="AG64" s="209"/>
      <c r="AH64" s="210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208">
        <f>'[2]Pengabdian Masy-Profesi'!G89</f>
        <v>2</v>
      </c>
      <c r="AC65" s="209"/>
      <c r="AD65" s="209"/>
      <c r="AE65" s="209"/>
      <c r="AF65" s="209"/>
      <c r="AG65" s="209"/>
      <c r="AH65" s="210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208">
        <f>'[2]Pengabdian Masy-Profesi'!G125</f>
        <v>0</v>
      </c>
      <c r="AC66" s="209"/>
      <c r="AD66" s="209"/>
      <c r="AE66" s="209"/>
      <c r="AF66" s="209"/>
      <c r="AG66" s="209"/>
      <c r="AH66" s="210"/>
    </row>
    <row r="67" spans="2:34" ht="15" customHeight="1" x14ac:dyDescent="0.35">
      <c r="B67" s="105"/>
      <c r="C67" s="92"/>
      <c r="D67" s="92"/>
      <c r="E67" s="92"/>
      <c r="F67" s="93"/>
      <c r="G67" s="214">
        <v>13</v>
      </c>
      <c r="H67" s="216" t="s">
        <v>54</v>
      </c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8"/>
      <c r="AB67" s="238">
        <f>SUM(AB62:AH66)</f>
        <v>7</v>
      </c>
      <c r="AC67" s="239"/>
      <c r="AD67" s="239"/>
      <c r="AE67" s="239"/>
      <c r="AF67" s="239"/>
      <c r="AG67" s="239"/>
      <c r="AH67" s="240"/>
    </row>
    <row r="68" spans="2:34" ht="3.75" customHeight="1" x14ac:dyDescent="0.35">
      <c r="B68" s="83"/>
      <c r="C68" s="101"/>
      <c r="D68" s="101"/>
      <c r="E68" s="101"/>
      <c r="F68" s="102"/>
      <c r="G68" s="215"/>
      <c r="H68" s="219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1"/>
      <c r="AB68" s="241"/>
      <c r="AC68" s="239"/>
      <c r="AD68" s="239"/>
      <c r="AE68" s="239"/>
      <c r="AF68" s="239"/>
      <c r="AG68" s="239"/>
      <c r="AH68" s="240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208">
        <f>'[2]Publikasi '!J17</f>
        <v>0</v>
      </c>
      <c r="AC69" s="209"/>
      <c r="AD69" s="209"/>
      <c r="AE69" s="209"/>
      <c r="AF69" s="209"/>
      <c r="AG69" s="209"/>
      <c r="AH69" s="210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208">
        <f>'[2]Publikasi '!I45</f>
        <v>0</v>
      </c>
      <c r="AC70" s="209"/>
      <c r="AD70" s="209"/>
      <c r="AE70" s="209"/>
      <c r="AF70" s="209"/>
      <c r="AG70" s="209"/>
      <c r="AH70" s="210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208">
        <f>'[2]Publikasi '!I61</f>
        <v>0</v>
      </c>
      <c r="AC71" s="209"/>
      <c r="AD71" s="209"/>
      <c r="AE71" s="209"/>
      <c r="AF71" s="209"/>
      <c r="AG71" s="209"/>
      <c r="AH71" s="210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208">
        <f>'[2]Publikasi '!G83</f>
        <v>0</v>
      </c>
      <c r="AC72" s="209"/>
      <c r="AD72" s="209"/>
      <c r="AE72" s="209"/>
      <c r="AF72" s="209"/>
      <c r="AG72" s="209"/>
      <c r="AH72" s="210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208">
        <f>'[2]Publikasi '!F100+'[2]Publikasi '!F118+'[2]Publikasi '!F136+'[2]Publikasi '!G154</f>
        <v>0</v>
      </c>
      <c r="AC73" s="209"/>
      <c r="AD73" s="209"/>
      <c r="AE73" s="209"/>
      <c r="AF73" s="209"/>
      <c r="AG73" s="209"/>
      <c r="AH73" s="210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208"/>
      <c r="AC74" s="209"/>
      <c r="AD74" s="209"/>
      <c r="AE74" s="209"/>
      <c r="AF74" s="209"/>
      <c r="AG74" s="209"/>
      <c r="AH74" s="210"/>
    </row>
    <row r="75" spans="2:34" ht="16.5" customHeight="1" x14ac:dyDescent="0.35">
      <c r="B75" s="100"/>
      <c r="C75" s="92"/>
      <c r="D75" s="92"/>
      <c r="E75" s="92"/>
      <c r="F75" s="93"/>
      <c r="G75" s="214">
        <v>19</v>
      </c>
      <c r="H75" s="257" t="s">
        <v>63</v>
      </c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9"/>
      <c r="AB75" s="260">
        <f>SUM(AB69:AH74)</f>
        <v>0</v>
      </c>
      <c r="AC75" s="261"/>
      <c r="AD75" s="261"/>
      <c r="AE75" s="261"/>
      <c r="AF75" s="261"/>
      <c r="AG75" s="261"/>
      <c r="AH75" s="262"/>
    </row>
    <row r="76" spans="2:34" ht="6" customHeight="1" x14ac:dyDescent="0.35">
      <c r="B76" s="83"/>
      <c r="C76" s="101"/>
      <c r="D76" s="101"/>
      <c r="E76" s="101"/>
      <c r="F76" s="102"/>
      <c r="G76" s="215"/>
      <c r="H76" s="257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9"/>
      <c r="AB76" s="263"/>
      <c r="AC76" s="264"/>
      <c r="AD76" s="264"/>
      <c r="AE76" s="264"/>
      <c r="AF76" s="264"/>
      <c r="AG76" s="264"/>
      <c r="AH76" s="265"/>
    </row>
    <row r="77" spans="2:34" ht="6" customHeight="1" x14ac:dyDescent="0.35">
      <c r="B77" s="100"/>
      <c r="C77" s="92"/>
      <c r="D77" s="92"/>
      <c r="E77" s="92"/>
      <c r="F77" s="93"/>
      <c r="G77" s="245">
        <v>20</v>
      </c>
      <c r="H77" s="254" t="s">
        <v>64</v>
      </c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6"/>
      <c r="AB77" s="208">
        <f>'[2]Pengembangan Ilmu'!G18</f>
        <v>0</v>
      </c>
      <c r="AC77" s="209"/>
      <c r="AD77" s="209"/>
      <c r="AE77" s="209"/>
      <c r="AF77" s="209"/>
      <c r="AG77" s="209"/>
      <c r="AH77" s="210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246"/>
      <c r="H78" s="254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6"/>
      <c r="AB78" s="208"/>
      <c r="AC78" s="209"/>
      <c r="AD78" s="209"/>
      <c r="AE78" s="209"/>
      <c r="AF78" s="209"/>
      <c r="AG78" s="209"/>
      <c r="AH78" s="210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208">
        <f>'[2]Pengembangan Ilmu'!H44</f>
        <v>0</v>
      </c>
      <c r="AC79" s="209"/>
      <c r="AD79" s="209"/>
      <c r="AE79" s="209"/>
      <c r="AF79" s="209"/>
      <c r="AG79" s="209"/>
      <c r="AH79" s="210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214">
        <v>22</v>
      </c>
      <c r="H80" s="257" t="s">
        <v>69</v>
      </c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9"/>
      <c r="AB80" s="241">
        <f>SUM(AB77:AH79)</f>
        <v>0</v>
      </c>
      <c r="AC80" s="239"/>
      <c r="AD80" s="239"/>
      <c r="AE80" s="239"/>
      <c r="AF80" s="239"/>
      <c r="AG80" s="239"/>
      <c r="AH80" s="240"/>
    </row>
    <row r="81" spans="2:34" ht="6" customHeight="1" x14ac:dyDescent="0.35">
      <c r="B81" s="118"/>
      <c r="C81" s="119"/>
      <c r="D81" s="119"/>
      <c r="E81" s="119"/>
      <c r="F81" s="120"/>
      <c r="G81" s="215"/>
      <c r="H81" s="257"/>
      <c r="I81" s="258"/>
      <c r="J81" s="258"/>
      <c r="K81" s="258"/>
      <c r="L81" s="258"/>
      <c r="M81" s="258"/>
      <c r="N81" s="258"/>
      <c r="O81" s="258"/>
      <c r="P81" s="258"/>
      <c r="Q81" s="258"/>
      <c r="R81" s="258"/>
      <c r="S81" s="258"/>
      <c r="T81" s="258"/>
      <c r="U81" s="258"/>
      <c r="V81" s="258"/>
      <c r="W81" s="258"/>
      <c r="X81" s="258"/>
      <c r="Y81" s="258"/>
      <c r="Z81" s="258"/>
      <c r="AA81" s="259"/>
      <c r="AB81" s="241"/>
      <c r="AC81" s="239"/>
      <c r="AD81" s="239"/>
      <c r="AE81" s="239"/>
      <c r="AF81" s="239"/>
      <c r="AG81" s="239"/>
      <c r="AH81" s="240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270" t="s">
        <v>72</v>
      </c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Z83" s="271"/>
      <c r="AA83" s="271"/>
      <c r="AB83" s="271"/>
      <c r="AC83" s="271"/>
      <c r="AD83" s="271"/>
      <c r="AE83" s="271"/>
      <c r="AF83" s="271"/>
      <c r="AG83" s="271"/>
      <c r="AH83" s="27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270" t="s">
        <v>74</v>
      </c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1"/>
      <c r="Z84" s="271"/>
      <c r="AA84" s="271"/>
      <c r="AB84" s="271"/>
      <c r="AC84" s="271"/>
      <c r="AD84" s="271"/>
      <c r="AE84" s="271"/>
      <c r="AF84" s="271"/>
      <c r="AG84" s="271"/>
      <c r="AH84" s="272"/>
    </row>
    <row r="85" spans="2:34" ht="15.75" customHeight="1" x14ac:dyDescent="0.35">
      <c r="B85" s="100"/>
      <c r="C85" s="92"/>
      <c r="D85" s="92"/>
      <c r="E85" s="92"/>
      <c r="F85" s="93"/>
      <c r="G85" s="270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1"/>
      <c r="AF85" s="271"/>
      <c r="AG85" s="271"/>
      <c r="AH85" s="272"/>
    </row>
    <row r="86" spans="2:34" ht="15" customHeight="1" x14ac:dyDescent="0.35">
      <c r="B86" s="100"/>
      <c r="C86" s="92"/>
      <c r="D86" s="92"/>
      <c r="E86" s="92"/>
      <c r="F86" s="93"/>
      <c r="G86" s="270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1"/>
      <c r="Z86" s="271"/>
      <c r="AA86" s="271"/>
      <c r="AB86" s="271"/>
      <c r="AC86" s="271"/>
      <c r="AD86" s="271"/>
      <c r="AE86" s="271"/>
      <c r="AF86" s="271"/>
      <c r="AG86" s="271"/>
      <c r="AH86" s="27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273" t="s">
        <v>87</v>
      </c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274"/>
      <c r="U88" s="274"/>
      <c r="V88" s="274"/>
      <c r="W88" s="274"/>
      <c r="X88" s="274"/>
      <c r="Y88" s="274"/>
      <c r="Z88" s="274"/>
      <c r="AA88" s="274"/>
      <c r="AB88" s="274"/>
      <c r="AC88" s="274"/>
      <c r="AD88" s="274"/>
      <c r="AE88" s="274"/>
      <c r="AF88" s="274"/>
      <c r="AG88" s="274"/>
      <c r="AH88" s="27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129"/>
      <c r="Y89" s="276"/>
      <c r="Z89" s="276"/>
      <c r="AA89" s="276"/>
      <c r="AB89" s="276"/>
      <c r="AC89" s="276"/>
      <c r="AD89" s="276"/>
      <c r="AE89" s="276"/>
      <c r="AF89" s="276"/>
      <c r="AG89" s="276"/>
      <c r="AH89" s="27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266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269"/>
      <c r="O101" s="269"/>
      <c r="P101" s="269"/>
      <c r="Q101" s="269"/>
      <c r="R101" s="269"/>
      <c r="S101" s="269"/>
      <c r="T101" s="269"/>
      <c r="U101" s="269"/>
      <c r="V101" s="269"/>
      <c r="W101" s="269"/>
      <c r="X101" s="139"/>
      <c r="Y101" s="269"/>
      <c r="Z101" s="269"/>
      <c r="AA101" s="269"/>
      <c r="AB101" s="269"/>
      <c r="AC101" s="269"/>
      <c r="AD101" s="269"/>
      <c r="AE101" s="269"/>
      <c r="AF101" s="269"/>
      <c r="AG101" s="269"/>
      <c r="AH101" s="26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18" right="0.16" top="0" bottom="0.02" header="0.16" footer="0.18"/>
  <pageSetup paperSize="9" scale="65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4B5E5-69E0-4C6A-A7E4-84D714596C58}">
  <sheetPr>
    <tabColor theme="1"/>
  </sheetPr>
  <dimension ref="B2:AH158"/>
  <sheetViews>
    <sheetView showGridLines="0" topLeftCell="A57" zoomScale="75" zoomScaleNormal="75" workbookViewId="0">
      <selection activeCell="AL93" sqref="AL93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156"/>
      <c r="C2" s="157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158"/>
      <c r="C3" s="159"/>
      <c r="D3" s="162" t="s">
        <v>0</v>
      </c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4"/>
      <c r="U3" s="165" t="s">
        <v>1</v>
      </c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7"/>
    </row>
    <row r="4" spans="2:34" ht="17.5" x14ac:dyDescent="0.35">
      <c r="B4" s="158"/>
      <c r="C4" s="159"/>
      <c r="D4" s="162" t="s">
        <v>2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4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158"/>
      <c r="C5" s="159"/>
      <c r="D5" s="168" t="s">
        <v>3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  <c r="U5" s="171" t="s">
        <v>4</v>
      </c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3"/>
    </row>
    <row r="6" spans="2:34" ht="12" customHeight="1" x14ac:dyDescent="0.35">
      <c r="B6" s="158"/>
      <c r="C6" s="159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174" t="s">
        <v>5</v>
      </c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6"/>
    </row>
    <row r="7" spans="2:34" x14ac:dyDescent="0.35">
      <c r="B7" s="158"/>
      <c r="C7" s="159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177">
        <f>'[3]Form P2KB 01'!V7:X8</f>
        <v>2</v>
      </c>
      <c r="W7" s="166"/>
      <c r="X7" s="178"/>
      <c r="Y7" s="146">
        <f>'[3]Form P2KB 01'!Y7:AA8</f>
        <v>0</v>
      </c>
      <c r="Z7" s="147"/>
      <c r="AA7" s="148"/>
      <c r="AB7" s="146">
        <f>'[3]Form P2KB 01'!AB7:AD8</f>
        <v>2</v>
      </c>
      <c r="AC7" s="147"/>
      <c r="AD7" s="148"/>
      <c r="AE7" s="146">
        <f>'[3]Form P2KB 01'!AE7:AG8</f>
        <v>0</v>
      </c>
      <c r="AF7" s="147"/>
      <c r="AG7" s="148"/>
      <c r="AH7" s="14"/>
    </row>
    <row r="8" spans="2:34" ht="7.5" customHeight="1" x14ac:dyDescent="0.35">
      <c r="B8" s="158"/>
      <c r="C8" s="159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179"/>
      <c r="W8" s="180"/>
      <c r="X8" s="181"/>
      <c r="Y8" s="149"/>
      <c r="Z8" s="150"/>
      <c r="AA8" s="151"/>
      <c r="AB8" s="149"/>
      <c r="AC8" s="150"/>
      <c r="AD8" s="151"/>
      <c r="AE8" s="149"/>
      <c r="AF8" s="150"/>
      <c r="AG8" s="151"/>
      <c r="AH8" s="14"/>
    </row>
    <row r="9" spans="2:34" ht="12.75" customHeight="1" x14ac:dyDescent="0.35">
      <c r="B9" s="158"/>
      <c r="C9" s="159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152" t="s">
        <v>9</v>
      </c>
      <c r="W9" s="152"/>
      <c r="X9" s="15"/>
      <c r="Y9" s="152" t="s">
        <v>10</v>
      </c>
      <c r="Z9" s="152"/>
      <c r="AA9" s="15"/>
      <c r="AB9" s="6"/>
      <c r="AC9" s="153" t="s">
        <v>9</v>
      </c>
      <c r="AD9" s="153"/>
      <c r="AE9" s="6"/>
      <c r="AF9" s="153" t="s">
        <v>10</v>
      </c>
      <c r="AG9" s="153"/>
      <c r="AH9" s="7"/>
    </row>
    <row r="10" spans="2:34" ht="13.5" customHeight="1" x14ac:dyDescent="0.35">
      <c r="B10" s="158"/>
      <c r="C10" s="159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'[3]Form P2KB 01'!V10</f>
        <v>0</v>
      </c>
      <c r="W10" s="20">
        <f>'[3]Form P2KB 01'!W10</f>
        <v>1</v>
      </c>
      <c r="X10" s="21"/>
      <c r="Y10" s="20">
        <f>'[3]Form P2KB 01'!Y10</f>
        <v>2</v>
      </c>
      <c r="Z10" s="22">
        <f>'[3]Form P2KB 01'!Z10</f>
        <v>0</v>
      </c>
      <c r="AA10" s="154" t="s">
        <v>12</v>
      </c>
      <c r="AB10" s="155"/>
      <c r="AC10" s="20">
        <f>'[3]Form P2KB 01'!AC10</f>
        <v>1</v>
      </c>
      <c r="AD10" s="20">
        <f>'[3]Form P2KB 01'!AD10</f>
        <v>2</v>
      </c>
      <c r="AE10" s="21"/>
      <c r="AF10" s="20">
        <f>'[3]Form P2KB 01'!AF10</f>
        <v>2</v>
      </c>
      <c r="AG10" s="20">
        <f>'[3]Form P2KB 01'!AG10</f>
        <v>0</v>
      </c>
      <c r="AH10" s="7"/>
    </row>
    <row r="11" spans="2:34" ht="6" customHeight="1" x14ac:dyDescent="0.35">
      <c r="B11" s="160"/>
      <c r="C11" s="161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184" t="s">
        <v>13</v>
      </c>
      <c r="C12" s="185"/>
      <c r="D12" s="197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195"/>
      <c r="C13" s="196"/>
      <c r="D13" s="198"/>
      <c r="E13" s="26"/>
      <c r="F13" s="28">
        <f>'[3]Form P2KB 01'!F13</f>
        <v>1</v>
      </c>
      <c r="G13" s="28">
        <f>'[3]Form P2KB 01'!G13</f>
        <v>2</v>
      </c>
      <c r="H13" s="28">
        <f>'[3]Form P2KB 01'!H13</f>
        <v>2</v>
      </c>
      <c r="I13" s="29">
        <f>'[3]Form P2KB 01'!I13</f>
        <v>3</v>
      </c>
      <c r="J13" s="30"/>
      <c r="K13" s="29">
        <f>'[3]Form P2KB 01'!K13</f>
        <v>7</v>
      </c>
      <c r="L13" s="29">
        <f>'[3]Form P2KB 01'!L13</f>
        <v>0</v>
      </c>
      <c r="M13" s="29">
        <f>'[3]Form P2KB 01'!M13</f>
        <v>3</v>
      </c>
      <c r="N13" s="29">
        <f>'[3]Form P2KB 01'!N13</f>
        <v>4</v>
      </c>
      <c r="O13" s="29">
        <f>'[3]Form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184" t="s">
        <v>15</v>
      </c>
      <c r="C15" s="185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195"/>
      <c r="C16" s="196"/>
      <c r="D16" s="41" t="s">
        <v>14</v>
      </c>
      <c r="E16" s="42"/>
      <c r="F16" s="28">
        <f>'[3]Form P2KB 01'!F16</f>
        <v>1</v>
      </c>
      <c r="G16" s="28">
        <f>'[3]Form P2KB 01'!G16</f>
        <v>3</v>
      </c>
      <c r="H16" s="28">
        <f>'[3]Form P2KB 01'!H16</f>
        <v>4</v>
      </c>
      <c r="I16" s="43"/>
      <c r="J16" s="28">
        <f>'[3]Form P2KB 01'!J16</f>
        <v>2</v>
      </c>
      <c r="K16" s="28">
        <f>'[3]Form P2KB 01'!K16</f>
        <v>0</v>
      </c>
      <c r="L16" s="28">
        <f>'[3]Form P2KB 01'!L16</f>
        <v>0</v>
      </c>
      <c r="M16" s="28">
        <f>'[3]Form P2KB 01'!M16</f>
        <v>4</v>
      </c>
      <c r="N16" s="43"/>
      <c r="O16" s="28">
        <f>'[3]Form P2KB 01'!O16</f>
        <v>0</v>
      </c>
      <c r="P16" s="28">
        <f>'[3]Form P2KB 01'!P16</f>
        <v>0</v>
      </c>
      <c r="Q16" s="28">
        <f>'[3]Form P2KB 01'!Q16</f>
        <v>3</v>
      </c>
      <c r="R16" s="28">
        <f>'[3]Form P2KB 01'!R16</f>
        <v>4</v>
      </c>
      <c r="S16" s="43"/>
      <c r="T16" s="28">
        <f>'[3]Form P2KB 01'!T16</f>
        <v>0</v>
      </c>
      <c r="U16" s="182">
        <f>'[3]Form P2KB 01'!U16:V16</f>
        <v>4</v>
      </c>
      <c r="V16" s="183"/>
      <c r="W16" s="182">
        <f>'[3]Form P2KB 01'!W16:X16</f>
        <v>3</v>
      </c>
      <c r="X16" s="183"/>
      <c r="Y16" s="182">
        <f>'[3]Form P2KB 01'!Y16:Z16</f>
        <v>2</v>
      </c>
      <c r="Z16" s="183"/>
      <c r="AA16" s="182">
        <f>'[3]Form P2KB 01'!AA16:AB16</f>
        <v>4</v>
      </c>
      <c r="AB16" s="183"/>
      <c r="AC16" s="31"/>
      <c r="AD16" s="31"/>
      <c r="AE16" s="31"/>
      <c r="AF16" s="31"/>
      <c r="AG16" s="31"/>
      <c r="AH16" s="31"/>
    </row>
    <row r="17" spans="2:34" ht="6" customHeight="1" x14ac:dyDescent="0.35">
      <c r="B17" s="186"/>
      <c r="C17" s="187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184" t="s">
        <v>16</v>
      </c>
      <c r="C18" s="185"/>
      <c r="D18" s="41"/>
      <c r="E18" s="42"/>
      <c r="F18" s="188" t="str">
        <f>'[3]Form P2KB 01'!F18:AG19</f>
        <v>Edwin Pangasean Hardihasiholan Simatupang</v>
      </c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45"/>
    </row>
    <row r="19" spans="2:34" ht="15.5" x14ac:dyDescent="0.35">
      <c r="B19" s="186"/>
      <c r="C19" s="187"/>
      <c r="D19" s="34" t="s">
        <v>14</v>
      </c>
      <c r="E19" s="44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46"/>
    </row>
    <row r="20" spans="2:34" ht="6.75" customHeight="1" x14ac:dyDescent="0.35">
      <c r="B20" s="190" t="s">
        <v>17</v>
      </c>
      <c r="C20" s="191"/>
      <c r="D20" s="41"/>
      <c r="E20" s="42"/>
      <c r="F20" s="188" t="str">
        <f>'[3]Form P2KB 01'!F20:AH21</f>
        <v>Pontianak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x14ac:dyDescent="0.35">
      <c r="B21" s="192"/>
      <c r="C21" s="193"/>
      <c r="D21" s="34" t="s">
        <v>14</v>
      </c>
      <c r="E21" s="44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194">
        <f>'[3]Form P2KB 01'!F22</f>
        <v>25437</v>
      </c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</row>
    <row r="23" spans="2:34" ht="5.25" customHeight="1" x14ac:dyDescent="0.35">
      <c r="B23" s="184" t="s">
        <v>19</v>
      </c>
      <c r="C23" s="185"/>
      <c r="D23" s="41"/>
      <c r="E23" s="42"/>
      <c r="F23" s="188" t="str">
        <f>'[3]Form P2KB 01'!F23:AH24</f>
        <v>Spesialis Penyakit Dalam</v>
      </c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</row>
    <row r="24" spans="2:34" x14ac:dyDescent="0.35">
      <c r="B24" s="186"/>
      <c r="C24" s="187"/>
      <c r="D24" s="34" t="s">
        <v>14</v>
      </c>
      <c r="E24" s="44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</row>
    <row r="25" spans="2:34" ht="6" customHeight="1" x14ac:dyDescent="0.35">
      <c r="B25" s="184" t="s">
        <v>20</v>
      </c>
      <c r="C25" s="185"/>
      <c r="D25" s="41"/>
      <c r="E25" s="42"/>
      <c r="F25" s="199">
        <v>45160</v>
      </c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</row>
    <row r="26" spans="2:34" ht="15" customHeight="1" x14ac:dyDescent="0.35">
      <c r="B26" s="186"/>
      <c r="C26" s="187"/>
      <c r="D26" s="34" t="s">
        <v>14</v>
      </c>
      <c r="E26" s="44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</row>
    <row r="27" spans="2:34" ht="5.25" customHeight="1" x14ac:dyDescent="0.35">
      <c r="B27" s="48"/>
      <c r="C27" s="49"/>
      <c r="D27" s="41"/>
      <c r="E27" s="42"/>
      <c r="F27" s="188" t="str">
        <f>'[3]Form P2KB 01'!F27:AG29</f>
        <v>Komplek Angrek Loka 22, Jl. Anggrek Lili I Blok AC No 65, BSD Tangerang Selatan</v>
      </c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45"/>
    </row>
    <row r="29" spans="2:34" ht="3" customHeight="1" x14ac:dyDescent="0.35">
      <c r="B29" s="32"/>
      <c r="C29" s="47"/>
      <c r="D29" s="34"/>
      <c r="E29" s="44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46"/>
    </row>
    <row r="30" spans="2:34" ht="19.5" customHeight="1" x14ac:dyDescent="0.35">
      <c r="B30" s="186" t="s">
        <v>22</v>
      </c>
      <c r="C30" s="187"/>
      <c r="D30" s="34" t="s">
        <v>14</v>
      </c>
      <c r="E30" s="44"/>
      <c r="F30" s="189" t="str">
        <f>'[3]Form P2KB 01'!F30:AG30</f>
        <v>Rawa Buntu</v>
      </c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46"/>
    </row>
    <row r="31" spans="2:34" ht="4.5" customHeight="1" x14ac:dyDescent="0.35">
      <c r="B31" s="184" t="s">
        <v>23</v>
      </c>
      <c r="C31" s="185"/>
      <c r="D31" s="41"/>
      <c r="E31" s="42"/>
      <c r="F31" s="188" t="str">
        <f>'[3]Form P2KB 01'!F31:AH32</f>
        <v>Serpong</v>
      </c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</row>
    <row r="32" spans="2:34" x14ac:dyDescent="0.35">
      <c r="B32" s="186"/>
      <c r="C32" s="187"/>
      <c r="D32" s="34" t="s">
        <v>14</v>
      </c>
      <c r="E32" s="44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</row>
    <row r="33" spans="2:34" ht="6" customHeight="1" x14ac:dyDescent="0.35">
      <c r="B33" s="184" t="s">
        <v>24</v>
      </c>
      <c r="C33" s="185"/>
      <c r="D33" s="41"/>
      <c r="E33" s="42"/>
      <c r="F33" s="188" t="str">
        <f>'[3]Form P2KB 01'!F33:AH34</f>
        <v>Tangerang Selatan</v>
      </c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</row>
    <row r="34" spans="2:34" x14ac:dyDescent="0.35">
      <c r="B34" s="186"/>
      <c r="C34" s="187"/>
      <c r="D34" s="34" t="s">
        <v>14</v>
      </c>
      <c r="E34" s="44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</row>
    <row r="35" spans="2:34" ht="5.25" customHeight="1" x14ac:dyDescent="0.35">
      <c r="B35" s="184" t="s">
        <v>25</v>
      </c>
      <c r="C35" s="185"/>
      <c r="D35" s="41"/>
      <c r="E35" s="42"/>
      <c r="F35" s="188" t="str">
        <f>'[3]Form P2KB 01'!F35:AH36</f>
        <v>Banten</v>
      </c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</row>
    <row r="36" spans="2:34" x14ac:dyDescent="0.35">
      <c r="B36" s="186"/>
      <c r="C36" s="187"/>
      <c r="D36" s="34" t="s">
        <v>14</v>
      </c>
      <c r="E36" s="44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</row>
    <row r="37" spans="2:34" ht="4.5" customHeight="1" x14ac:dyDescent="0.35">
      <c r="B37" s="184" t="s">
        <v>26</v>
      </c>
      <c r="C37" s="185"/>
      <c r="D37" s="41"/>
      <c r="E37" s="42"/>
      <c r="F37" s="188">
        <f>'[3]Form P2KB 01'!F37:AH38</f>
        <v>15318</v>
      </c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</row>
    <row r="38" spans="2:34" x14ac:dyDescent="0.35">
      <c r="B38" s="186"/>
      <c r="C38" s="187"/>
      <c r="D38" s="34" t="s">
        <v>14</v>
      </c>
      <c r="E38" s="44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</row>
    <row r="39" spans="2:34" ht="5.25" customHeight="1" x14ac:dyDescent="0.35">
      <c r="B39" s="184" t="s">
        <v>27</v>
      </c>
      <c r="C39" s="185"/>
      <c r="D39" s="41"/>
      <c r="E39" s="42"/>
      <c r="F39" s="188">
        <f>'[3]Form P2KB 01'!F39:AH40</f>
        <v>0</v>
      </c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</row>
    <row r="40" spans="2:34" x14ac:dyDescent="0.35">
      <c r="B40" s="186"/>
      <c r="C40" s="187"/>
      <c r="D40" s="34" t="s">
        <v>14</v>
      </c>
      <c r="E40" s="44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</row>
    <row r="41" spans="2:34" ht="6" customHeight="1" x14ac:dyDescent="0.35">
      <c r="B41" s="184" t="s">
        <v>28</v>
      </c>
      <c r="C41" s="185"/>
      <c r="D41" s="41"/>
      <c r="E41" s="42"/>
      <c r="F41" s="188">
        <f>'[3]Form P2KB 01'!F41:AH42</f>
        <v>0</v>
      </c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</row>
    <row r="42" spans="2:34" ht="15.75" customHeight="1" x14ac:dyDescent="0.35">
      <c r="B42" s="186"/>
      <c r="C42" s="187"/>
      <c r="D42" s="34" t="s">
        <v>14</v>
      </c>
      <c r="E42" s="44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</row>
    <row r="43" spans="2:34" ht="6" customHeight="1" x14ac:dyDescent="0.35">
      <c r="B43" s="184" t="s">
        <v>29</v>
      </c>
      <c r="C43" s="185"/>
      <c r="D43" s="41"/>
      <c r="E43" s="42"/>
      <c r="F43" s="188" t="str">
        <f>'[3]Form P2KB 01'!F43:AH44</f>
        <v>081316113630</v>
      </c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</row>
    <row r="44" spans="2:34" x14ac:dyDescent="0.35">
      <c r="B44" s="186"/>
      <c r="C44" s="187"/>
      <c r="D44" s="34" t="s">
        <v>14</v>
      </c>
      <c r="E44" s="44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</row>
    <row r="45" spans="2:34" ht="6" customHeight="1" x14ac:dyDescent="0.35">
      <c r="B45" s="184" t="s">
        <v>30</v>
      </c>
      <c r="C45" s="185"/>
      <c r="D45" s="197" t="s">
        <v>14</v>
      </c>
      <c r="E45" s="42"/>
      <c r="F45" s="188" t="str">
        <f>'[3]Form P2KB 01'!F45:AH47</f>
        <v>eirenesimatupang@gmail.com</v>
      </c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</row>
    <row r="46" spans="2:34" x14ac:dyDescent="0.35">
      <c r="B46" s="195"/>
      <c r="C46" s="196"/>
      <c r="D46" s="198"/>
      <c r="E46" s="42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</row>
    <row r="47" spans="2:34" ht="6" customHeight="1" x14ac:dyDescent="0.35">
      <c r="B47" s="186"/>
      <c r="C47" s="187"/>
      <c r="D47" s="201"/>
      <c r="E47" s="52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</row>
    <row r="48" spans="2:34" ht="42.75" customHeight="1" x14ac:dyDescent="0.35">
      <c r="B48" s="202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4"/>
      <c r="AB48" s="205" t="s">
        <v>31</v>
      </c>
      <c r="AC48" s="206"/>
      <c r="AD48" s="206"/>
      <c r="AE48" s="206"/>
      <c r="AF48" s="206"/>
      <c r="AG48" s="206"/>
      <c r="AH48" s="207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28">
        <f>[3]Profesional!I39+[3]Profesional!H82</f>
        <v>0</v>
      </c>
      <c r="AC49" s="229"/>
      <c r="AD49" s="229"/>
      <c r="AE49" s="229"/>
      <c r="AF49" s="229"/>
      <c r="AG49" s="229"/>
      <c r="AH49" s="230"/>
    </row>
    <row r="50" spans="2:34" ht="16.5" customHeight="1" x14ac:dyDescent="0.35">
      <c r="B50" s="59" t="s">
        <v>32</v>
      </c>
      <c r="C50" s="237" t="s">
        <v>33</v>
      </c>
      <c r="D50" s="212"/>
      <c r="E50" s="212"/>
      <c r="F50" s="213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31"/>
      <c r="AC50" s="232"/>
      <c r="AD50" s="232"/>
      <c r="AE50" s="232"/>
      <c r="AF50" s="232"/>
      <c r="AG50" s="232"/>
      <c r="AH50" s="233"/>
    </row>
    <row r="51" spans="2:34" ht="15.75" customHeight="1" x14ac:dyDescent="0.35">
      <c r="B51" s="64"/>
      <c r="C51" s="237" t="s">
        <v>35</v>
      </c>
      <c r="D51" s="212"/>
      <c r="E51" s="212"/>
      <c r="F51" s="213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34"/>
      <c r="AC51" s="235"/>
      <c r="AD51" s="235"/>
      <c r="AE51" s="235"/>
      <c r="AF51" s="235"/>
      <c r="AG51" s="235"/>
      <c r="AH51" s="236"/>
    </row>
    <row r="52" spans="2:34" ht="20.25" customHeight="1" x14ac:dyDescent="0.35">
      <c r="B52" s="70"/>
      <c r="C52" s="211"/>
      <c r="D52" s="212"/>
      <c r="E52" s="212"/>
      <c r="F52" s="213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208">
        <f>[3]Profesional!H125</f>
        <v>2</v>
      </c>
      <c r="AC52" s="209"/>
      <c r="AD52" s="209"/>
      <c r="AE52" s="209"/>
      <c r="AF52" s="209"/>
      <c r="AG52" s="209"/>
      <c r="AH52" s="210"/>
    </row>
    <row r="53" spans="2:34" ht="20.25" customHeight="1" x14ac:dyDescent="0.35">
      <c r="B53" s="70"/>
      <c r="C53" s="211"/>
      <c r="D53" s="212"/>
      <c r="E53" s="212"/>
      <c r="F53" s="213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208">
        <f>[3]Profesional!I182</f>
        <v>30</v>
      </c>
      <c r="AC53" s="209"/>
      <c r="AD53" s="209"/>
      <c r="AE53" s="209"/>
      <c r="AF53" s="209"/>
      <c r="AG53" s="209"/>
      <c r="AH53" s="210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208">
        <f>[3]Profesional!G199+[3]Profesional!G229+[3]Profesional!G245+[3]Profesional!H262</f>
        <v>45</v>
      </c>
      <c r="AC54" s="209"/>
      <c r="AD54" s="209"/>
      <c r="AE54" s="209"/>
      <c r="AF54" s="209"/>
      <c r="AG54" s="209"/>
      <c r="AH54" s="210"/>
    </row>
    <row r="55" spans="2:34" ht="17.25" customHeight="1" x14ac:dyDescent="0.35">
      <c r="B55" s="70"/>
      <c r="C55" s="211"/>
      <c r="D55" s="212"/>
      <c r="E55" s="212"/>
      <c r="F55" s="213"/>
      <c r="G55" s="214">
        <v>5</v>
      </c>
      <c r="H55" s="216" t="s">
        <v>40</v>
      </c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8"/>
      <c r="AB55" s="222">
        <f>SUM(AB49:AH54)</f>
        <v>77</v>
      </c>
      <c r="AC55" s="223"/>
      <c r="AD55" s="223"/>
      <c r="AE55" s="223"/>
      <c r="AF55" s="223"/>
      <c r="AG55" s="223"/>
      <c r="AH55" s="224"/>
    </row>
    <row r="56" spans="2:34" ht="3.75" customHeight="1" x14ac:dyDescent="0.35">
      <c r="B56" s="83"/>
      <c r="C56" s="84"/>
      <c r="D56" s="84"/>
      <c r="E56" s="84"/>
      <c r="F56" s="85"/>
      <c r="G56" s="215"/>
      <c r="H56" s="219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1"/>
      <c r="AB56" s="225"/>
      <c r="AC56" s="226"/>
      <c r="AD56" s="226"/>
      <c r="AE56" s="226"/>
      <c r="AF56" s="226"/>
      <c r="AG56" s="226"/>
      <c r="AH56" s="227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208">
        <f>[3]Pembelajaran!H31</f>
        <v>31</v>
      </c>
      <c r="AC57" s="209"/>
      <c r="AD57" s="209"/>
      <c r="AE57" s="209"/>
      <c r="AF57" s="209"/>
      <c r="AG57" s="209"/>
      <c r="AH57" s="210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208"/>
      <c r="AC58" s="209"/>
      <c r="AD58" s="209"/>
      <c r="AE58" s="209"/>
      <c r="AF58" s="209"/>
      <c r="AG58" s="209"/>
      <c r="AH58" s="210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208">
        <f>[3]Pembelajaran!G96+[3]Pembelajaran!G132</f>
        <v>0</v>
      </c>
      <c r="AC59" s="209"/>
      <c r="AD59" s="209"/>
      <c r="AE59" s="209"/>
      <c r="AF59" s="209"/>
      <c r="AG59" s="209"/>
      <c r="AH59" s="210"/>
    </row>
    <row r="60" spans="2:34" ht="18.75" customHeight="1" x14ac:dyDescent="0.35">
      <c r="B60" s="100"/>
      <c r="C60" s="92"/>
      <c r="D60" s="92"/>
      <c r="E60" s="92"/>
      <c r="F60" s="93"/>
      <c r="G60" s="214">
        <v>8</v>
      </c>
      <c r="H60" s="216" t="s">
        <v>45</v>
      </c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8"/>
      <c r="AB60" s="242">
        <f>SUM(AB57:AH59)</f>
        <v>31</v>
      </c>
      <c r="AC60" s="243"/>
      <c r="AD60" s="243"/>
      <c r="AE60" s="243"/>
      <c r="AF60" s="243"/>
      <c r="AG60" s="243"/>
      <c r="AH60" s="244"/>
    </row>
    <row r="61" spans="2:34" ht="3.75" customHeight="1" x14ac:dyDescent="0.35">
      <c r="B61" s="83"/>
      <c r="C61" s="101"/>
      <c r="D61" s="101"/>
      <c r="E61" s="101"/>
      <c r="F61" s="102"/>
      <c r="G61" s="215"/>
      <c r="H61" s="219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1"/>
      <c r="AB61" s="242"/>
      <c r="AC61" s="243"/>
      <c r="AD61" s="243"/>
      <c r="AE61" s="243"/>
      <c r="AF61" s="243"/>
      <c r="AG61" s="243"/>
      <c r="AH61" s="244"/>
    </row>
    <row r="62" spans="2:34" ht="4.5" customHeight="1" x14ac:dyDescent="0.35">
      <c r="B62" s="53"/>
      <c r="C62" s="54"/>
      <c r="D62" s="54"/>
      <c r="E62" s="54"/>
      <c r="F62" s="55"/>
      <c r="G62" s="245">
        <v>9</v>
      </c>
      <c r="H62" s="247" t="s">
        <v>46</v>
      </c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9"/>
      <c r="AB62" s="253">
        <f>'[3]Pengabdian Masy-Profesi'!I26</f>
        <v>0</v>
      </c>
      <c r="AC62" s="209"/>
      <c r="AD62" s="209"/>
      <c r="AE62" s="209"/>
      <c r="AF62" s="209"/>
      <c r="AG62" s="209"/>
      <c r="AH62" s="210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246"/>
      <c r="H63" s="250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  <c r="Z63" s="251"/>
      <c r="AA63" s="252"/>
      <c r="AB63" s="208"/>
      <c r="AC63" s="209"/>
      <c r="AD63" s="209"/>
      <c r="AE63" s="209"/>
      <c r="AF63" s="209"/>
      <c r="AG63" s="209"/>
      <c r="AH63" s="210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208">
        <f>'[3]Pengabdian Masy-Profesi'!H54</f>
        <v>0</v>
      </c>
      <c r="AC64" s="209"/>
      <c r="AD64" s="209"/>
      <c r="AE64" s="209"/>
      <c r="AF64" s="209"/>
      <c r="AG64" s="209"/>
      <c r="AH64" s="210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208">
        <f>'[3]Pengabdian Masy-Profesi'!G89</f>
        <v>2</v>
      </c>
      <c r="AC65" s="209"/>
      <c r="AD65" s="209"/>
      <c r="AE65" s="209"/>
      <c r="AF65" s="209"/>
      <c r="AG65" s="209"/>
      <c r="AH65" s="210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208">
        <f>'[3]Pengabdian Masy-Profesi'!G125</f>
        <v>5</v>
      </c>
      <c r="AC66" s="209"/>
      <c r="AD66" s="209"/>
      <c r="AE66" s="209"/>
      <c r="AF66" s="209"/>
      <c r="AG66" s="209"/>
      <c r="AH66" s="210"/>
    </row>
    <row r="67" spans="2:34" ht="15" customHeight="1" x14ac:dyDescent="0.35">
      <c r="B67" s="105"/>
      <c r="C67" s="92"/>
      <c r="D67" s="92"/>
      <c r="E67" s="92"/>
      <c r="F67" s="93"/>
      <c r="G67" s="214">
        <v>13</v>
      </c>
      <c r="H67" s="216" t="s">
        <v>54</v>
      </c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8"/>
      <c r="AB67" s="238">
        <f>SUM(AB62:AH66)</f>
        <v>7</v>
      </c>
      <c r="AC67" s="239"/>
      <c r="AD67" s="239"/>
      <c r="AE67" s="239"/>
      <c r="AF67" s="239"/>
      <c r="AG67" s="239"/>
      <c r="AH67" s="240"/>
    </row>
    <row r="68" spans="2:34" ht="3.75" customHeight="1" x14ac:dyDescent="0.35">
      <c r="B68" s="83"/>
      <c r="C68" s="101"/>
      <c r="D68" s="101"/>
      <c r="E68" s="101"/>
      <c r="F68" s="102"/>
      <c r="G68" s="215"/>
      <c r="H68" s="219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1"/>
      <c r="AB68" s="241"/>
      <c r="AC68" s="239"/>
      <c r="AD68" s="239"/>
      <c r="AE68" s="239"/>
      <c r="AF68" s="239"/>
      <c r="AG68" s="239"/>
      <c r="AH68" s="240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208">
        <f>'[3]Publikasi '!J17</f>
        <v>0</v>
      </c>
      <c r="AC69" s="209"/>
      <c r="AD69" s="209"/>
      <c r="AE69" s="209"/>
      <c r="AF69" s="209"/>
      <c r="AG69" s="209"/>
      <c r="AH69" s="210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208">
        <f>'[3]Publikasi '!I45</f>
        <v>0</v>
      </c>
      <c r="AC70" s="209"/>
      <c r="AD70" s="209"/>
      <c r="AE70" s="209"/>
      <c r="AF70" s="209"/>
      <c r="AG70" s="209"/>
      <c r="AH70" s="210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208">
        <f>'[3]Publikasi '!I61</f>
        <v>0</v>
      </c>
      <c r="AC71" s="209"/>
      <c r="AD71" s="209"/>
      <c r="AE71" s="209"/>
      <c r="AF71" s="209"/>
      <c r="AG71" s="209"/>
      <c r="AH71" s="210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208">
        <f>'[3]Publikasi '!G83</f>
        <v>0</v>
      </c>
      <c r="AC72" s="209"/>
      <c r="AD72" s="209"/>
      <c r="AE72" s="209"/>
      <c r="AF72" s="209"/>
      <c r="AG72" s="209"/>
      <c r="AH72" s="210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208">
        <f>'[3]Publikasi '!F100+'[3]Publikasi '!F118+'[3]Publikasi '!F136+'[3]Publikasi '!G154</f>
        <v>0</v>
      </c>
      <c r="AC73" s="209"/>
      <c r="AD73" s="209"/>
      <c r="AE73" s="209"/>
      <c r="AF73" s="209"/>
      <c r="AG73" s="209"/>
      <c r="AH73" s="210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208"/>
      <c r="AC74" s="209"/>
      <c r="AD74" s="209"/>
      <c r="AE74" s="209"/>
      <c r="AF74" s="209"/>
      <c r="AG74" s="209"/>
      <c r="AH74" s="210"/>
    </row>
    <row r="75" spans="2:34" ht="16.5" customHeight="1" x14ac:dyDescent="0.35">
      <c r="B75" s="100"/>
      <c r="C75" s="92"/>
      <c r="D75" s="92"/>
      <c r="E75" s="92"/>
      <c r="F75" s="93"/>
      <c r="G75" s="214">
        <v>19</v>
      </c>
      <c r="H75" s="257" t="s">
        <v>63</v>
      </c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9"/>
      <c r="AB75" s="260">
        <f>SUM(AB69:AH74)</f>
        <v>0</v>
      </c>
      <c r="AC75" s="261"/>
      <c r="AD75" s="261"/>
      <c r="AE75" s="261"/>
      <c r="AF75" s="261"/>
      <c r="AG75" s="261"/>
      <c r="AH75" s="262"/>
    </row>
    <row r="76" spans="2:34" ht="6" customHeight="1" x14ac:dyDescent="0.35">
      <c r="B76" s="83"/>
      <c r="C76" s="101"/>
      <c r="D76" s="101"/>
      <c r="E76" s="101"/>
      <c r="F76" s="102"/>
      <c r="G76" s="215"/>
      <c r="H76" s="257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9"/>
      <c r="AB76" s="263"/>
      <c r="AC76" s="264"/>
      <c r="AD76" s="264"/>
      <c r="AE76" s="264"/>
      <c r="AF76" s="264"/>
      <c r="AG76" s="264"/>
      <c r="AH76" s="265"/>
    </row>
    <row r="77" spans="2:34" ht="6" customHeight="1" x14ac:dyDescent="0.35">
      <c r="B77" s="100"/>
      <c r="C77" s="92"/>
      <c r="D77" s="92"/>
      <c r="E77" s="92"/>
      <c r="F77" s="93"/>
      <c r="G77" s="245">
        <v>20</v>
      </c>
      <c r="H77" s="254" t="s">
        <v>64</v>
      </c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6"/>
      <c r="AB77" s="208">
        <f>'[3]Pengembangan Ilmu'!G18</f>
        <v>0</v>
      </c>
      <c r="AC77" s="209"/>
      <c r="AD77" s="209"/>
      <c r="AE77" s="209"/>
      <c r="AF77" s="209"/>
      <c r="AG77" s="209"/>
      <c r="AH77" s="210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246"/>
      <c r="H78" s="254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6"/>
      <c r="AB78" s="208"/>
      <c r="AC78" s="209"/>
      <c r="AD78" s="209"/>
      <c r="AE78" s="209"/>
      <c r="AF78" s="209"/>
      <c r="AG78" s="209"/>
      <c r="AH78" s="210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208">
        <f>'[3]Pengembangan Ilmu'!H44</f>
        <v>0</v>
      </c>
      <c r="AC79" s="209"/>
      <c r="AD79" s="209"/>
      <c r="AE79" s="209"/>
      <c r="AF79" s="209"/>
      <c r="AG79" s="209"/>
      <c r="AH79" s="210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214">
        <v>22</v>
      </c>
      <c r="H80" s="257" t="s">
        <v>69</v>
      </c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9"/>
      <c r="AB80" s="241">
        <f>SUM(AB77:AH79)</f>
        <v>0</v>
      </c>
      <c r="AC80" s="239"/>
      <c r="AD80" s="239"/>
      <c r="AE80" s="239"/>
      <c r="AF80" s="239"/>
      <c r="AG80" s="239"/>
      <c r="AH80" s="240"/>
    </row>
    <row r="81" spans="2:34" ht="6" customHeight="1" x14ac:dyDescent="0.35">
      <c r="B81" s="118"/>
      <c r="C81" s="119"/>
      <c r="D81" s="119"/>
      <c r="E81" s="119"/>
      <c r="F81" s="120"/>
      <c r="G81" s="215"/>
      <c r="H81" s="257"/>
      <c r="I81" s="258"/>
      <c r="J81" s="258"/>
      <c r="K81" s="258"/>
      <c r="L81" s="258"/>
      <c r="M81" s="258"/>
      <c r="N81" s="258"/>
      <c r="O81" s="258"/>
      <c r="P81" s="258"/>
      <c r="Q81" s="258"/>
      <c r="R81" s="258"/>
      <c r="S81" s="258"/>
      <c r="T81" s="258"/>
      <c r="U81" s="258"/>
      <c r="V81" s="258"/>
      <c r="W81" s="258"/>
      <c r="X81" s="258"/>
      <c r="Y81" s="258"/>
      <c r="Z81" s="258"/>
      <c r="AA81" s="259"/>
      <c r="AB81" s="241"/>
      <c r="AC81" s="239"/>
      <c r="AD81" s="239"/>
      <c r="AE81" s="239"/>
      <c r="AF81" s="239"/>
      <c r="AG81" s="239"/>
      <c r="AH81" s="240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270" t="s">
        <v>72</v>
      </c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Z83" s="271"/>
      <c r="AA83" s="271"/>
      <c r="AB83" s="271"/>
      <c r="AC83" s="271"/>
      <c r="AD83" s="271"/>
      <c r="AE83" s="271"/>
      <c r="AF83" s="271"/>
      <c r="AG83" s="271"/>
      <c r="AH83" s="27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270" t="s">
        <v>74</v>
      </c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1"/>
      <c r="Z84" s="271"/>
      <c r="AA84" s="271"/>
      <c r="AB84" s="271"/>
      <c r="AC84" s="271"/>
      <c r="AD84" s="271"/>
      <c r="AE84" s="271"/>
      <c r="AF84" s="271"/>
      <c r="AG84" s="271"/>
      <c r="AH84" s="272"/>
    </row>
    <row r="85" spans="2:34" ht="15.75" customHeight="1" x14ac:dyDescent="0.35">
      <c r="B85" s="100"/>
      <c r="C85" s="92"/>
      <c r="D85" s="92"/>
      <c r="E85" s="92"/>
      <c r="F85" s="93"/>
      <c r="G85" s="270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1"/>
      <c r="AF85" s="271"/>
      <c r="AG85" s="271"/>
      <c r="AH85" s="272"/>
    </row>
    <row r="86" spans="2:34" ht="15" customHeight="1" x14ac:dyDescent="0.35">
      <c r="B86" s="100"/>
      <c r="C86" s="92"/>
      <c r="D86" s="92"/>
      <c r="E86" s="92"/>
      <c r="F86" s="93"/>
      <c r="G86" s="270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1"/>
      <c r="Z86" s="271"/>
      <c r="AA86" s="271"/>
      <c r="AB86" s="271"/>
      <c r="AC86" s="271"/>
      <c r="AD86" s="271"/>
      <c r="AE86" s="271"/>
      <c r="AF86" s="271"/>
      <c r="AG86" s="271"/>
      <c r="AH86" s="27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273" t="s">
        <v>88</v>
      </c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274"/>
      <c r="U88" s="274"/>
      <c r="V88" s="274"/>
      <c r="W88" s="274"/>
      <c r="X88" s="274"/>
      <c r="Y88" s="274"/>
      <c r="Z88" s="274"/>
      <c r="AA88" s="274"/>
      <c r="AB88" s="274"/>
      <c r="AC88" s="274"/>
      <c r="AD88" s="274"/>
      <c r="AE88" s="274"/>
      <c r="AF88" s="274"/>
      <c r="AG88" s="274"/>
      <c r="AH88" s="27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129"/>
      <c r="Y89" s="276"/>
      <c r="Z89" s="276"/>
      <c r="AA89" s="276"/>
      <c r="AB89" s="276"/>
      <c r="AC89" s="276"/>
      <c r="AD89" s="276"/>
      <c r="AE89" s="276"/>
      <c r="AF89" s="276"/>
      <c r="AG89" s="276"/>
      <c r="AH89" s="27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266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269"/>
      <c r="O101" s="269"/>
      <c r="P101" s="269"/>
      <c r="Q101" s="269"/>
      <c r="R101" s="269"/>
      <c r="S101" s="269"/>
      <c r="T101" s="269"/>
      <c r="U101" s="269"/>
      <c r="V101" s="269"/>
      <c r="W101" s="269"/>
      <c r="X101" s="139"/>
      <c r="Y101" s="269"/>
      <c r="Z101" s="269"/>
      <c r="AA101" s="269"/>
      <c r="AB101" s="269"/>
      <c r="AC101" s="269"/>
      <c r="AD101" s="269"/>
      <c r="AE101" s="269"/>
      <c r="AF101" s="269"/>
      <c r="AG101" s="269"/>
      <c r="AH101" s="26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18" right="0.16" top="0" bottom="0.02" header="0.16" footer="0.18"/>
  <pageSetup paperSize="9" scale="65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CD128-8C8A-4F8A-8C83-89C2C0C27494}">
  <sheetPr>
    <tabColor theme="1"/>
  </sheetPr>
  <dimension ref="B2:AH158"/>
  <sheetViews>
    <sheetView showGridLines="0" topLeftCell="A59" zoomScale="75" zoomScaleNormal="75" workbookViewId="0">
      <selection activeCell="AM61" sqref="AM61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156"/>
      <c r="C2" s="157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158"/>
      <c r="C3" s="159"/>
      <c r="D3" s="162" t="s">
        <v>0</v>
      </c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4"/>
      <c r="U3" s="165" t="s">
        <v>1</v>
      </c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7"/>
    </row>
    <row r="4" spans="2:34" ht="17.5" x14ac:dyDescent="0.35">
      <c r="B4" s="158"/>
      <c r="C4" s="159"/>
      <c r="D4" s="162" t="s">
        <v>2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4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158"/>
      <c r="C5" s="159"/>
      <c r="D5" s="168" t="s">
        <v>3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  <c r="U5" s="171" t="s">
        <v>4</v>
      </c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3"/>
    </row>
    <row r="6" spans="2:34" ht="12" customHeight="1" x14ac:dyDescent="0.35">
      <c r="B6" s="158"/>
      <c r="C6" s="159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174" t="s">
        <v>5</v>
      </c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6"/>
    </row>
    <row r="7" spans="2:34" x14ac:dyDescent="0.35">
      <c r="B7" s="158"/>
      <c r="C7" s="159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177">
        <f>'[4]Form P2KB 01'!V7:X8</f>
        <v>2</v>
      </c>
      <c r="W7" s="166"/>
      <c r="X7" s="178"/>
      <c r="Y7" s="146">
        <f>'[4]Form P2KB 01'!Y7:AA8</f>
        <v>0</v>
      </c>
      <c r="Z7" s="147"/>
      <c r="AA7" s="148"/>
      <c r="AB7" s="146">
        <f>'[4]Form P2KB 01'!AB7:AD8</f>
        <v>2</v>
      </c>
      <c r="AC7" s="147"/>
      <c r="AD7" s="148"/>
      <c r="AE7" s="146">
        <f>'[4]Form P2KB 01'!AE7:AG8</f>
        <v>1</v>
      </c>
      <c r="AF7" s="147"/>
      <c r="AG7" s="148"/>
      <c r="AH7" s="14"/>
    </row>
    <row r="8" spans="2:34" ht="7.5" customHeight="1" x14ac:dyDescent="0.35">
      <c r="B8" s="158"/>
      <c r="C8" s="159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179"/>
      <c r="W8" s="180"/>
      <c r="X8" s="181"/>
      <c r="Y8" s="149"/>
      <c r="Z8" s="150"/>
      <c r="AA8" s="151"/>
      <c r="AB8" s="149"/>
      <c r="AC8" s="150"/>
      <c r="AD8" s="151"/>
      <c r="AE8" s="149"/>
      <c r="AF8" s="150"/>
      <c r="AG8" s="151"/>
      <c r="AH8" s="14"/>
    </row>
    <row r="9" spans="2:34" ht="12.75" customHeight="1" x14ac:dyDescent="0.35">
      <c r="B9" s="158"/>
      <c r="C9" s="159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152" t="s">
        <v>9</v>
      </c>
      <c r="W9" s="152"/>
      <c r="X9" s="15"/>
      <c r="Y9" s="152" t="s">
        <v>10</v>
      </c>
      <c r="Z9" s="152"/>
      <c r="AA9" s="15"/>
      <c r="AB9" s="6"/>
      <c r="AC9" s="153" t="s">
        <v>9</v>
      </c>
      <c r="AD9" s="153"/>
      <c r="AE9" s="6"/>
      <c r="AF9" s="153" t="s">
        <v>10</v>
      </c>
      <c r="AG9" s="153"/>
      <c r="AH9" s="7"/>
    </row>
    <row r="10" spans="2:34" ht="13.5" customHeight="1" x14ac:dyDescent="0.35">
      <c r="B10" s="158"/>
      <c r="C10" s="159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'[4]Form P2KB 01'!V10</f>
        <v>0</v>
      </c>
      <c r="W10" s="20">
        <f>'[4]Form P2KB 01'!W10</f>
        <v>1</v>
      </c>
      <c r="X10" s="21"/>
      <c r="Y10" s="20">
        <f>'[4]Form P2KB 01'!Y10</f>
        <v>2</v>
      </c>
      <c r="Z10" s="22">
        <f>'[4]Form P2KB 01'!Z10</f>
        <v>1</v>
      </c>
      <c r="AA10" s="154" t="s">
        <v>12</v>
      </c>
      <c r="AB10" s="155"/>
      <c r="AC10" s="20">
        <f>'[4]Form P2KB 01'!AC10</f>
        <v>1</v>
      </c>
      <c r="AD10" s="20">
        <f>'[4]Form P2KB 01'!AD10</f>
        <v>2</v>
      </c>
      <c r="AE10" s="21"/>
      <c r="AF10" s="20">
        <f>'[4]Form P2KB 01'!AF10</f>
        <v>2</v>
      </c>
      <c r="AG10" s="20">
        <f>'[4]Form P2KB 01'!AG10</f>
        <v>1</v>
      </c>
      <c r="AH10" s="7"/>
    </row>
    <row r="11" spans="2:34" ht="6" customHeight="1" x14ac:dyDescent="0.35">
      <c r="B11" s="160"/>
      <c r="C11" s="161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184" t="s">
        <v>13</v>
      </c>
      <c r="C12" s="185"/>
      <c r="D12" s="197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195"/>
      <c r="C13" s="196"/>
      <c r="D13" s="198"/>
      <c r="E13" s="26"/>
      <c r="F13" s="28">
        <f>'[4]Form P2KB 01'!F13</f>
        <v>1</v>
      </c>
      <c r="G13" s="28">
        <f>'[4]Form P2KB 01'!G13</f>
        <v>2</v>
      </c>
      <c r="H13" s="28">
        <f>'[4]Form P2KB 01'!H13</f>
        <v>2</v>
      </c>
      <c r="I13" s="29">
        <f>'[4]Form P2KB 01'!I13</f>
        <v>3</v>
      </c>
      <c r="J13" s="30"/>
      <c r="K13" s="29">
        <f>'[4]Form P2KB 01'!K13</f>
        <v>7</v>
      </c>
      <c r="L13" s="29">
        <f>'[4]Form P2KB 01'!L13</f>
        <v>0</v>
      </c>
      <c r="M13" s="29">
        <f>'[4]Form P2KB 01'!M13</f>
        <v>3</v>
      </c>
      <c r="N13" s="29">
        <f>'[4]Form P2KB 01'!N13</f>
        <v>4</v>
      </c>
      <c r="O13" s="29">
        <f>'[4]Form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184" t="s">
        <v>15</v>
      </c>
      <c r="C15" s="185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195"/>
      <c r="C16" s="196"/>
      <c r="D16" s="41" t="s">
        <v>14</v>
      </c>
      <c r="E16" s="42"/>
      <c r="F16" s="28">
        <f>'[4]Form P2KB 01'!F16</f>
        <v>1</v>
      </c>
      <c r="G16" s="28">
        <f>'[4]Form P2KB 01'!G16</f>
        <v>3</v>
      </c>
      <c r="H16" s="28">
        <f>'[4]Form P2KB 01'!H16</f>
        <v>4</v>
      </c>
      <c r="I16" s="43"/>
      <c r="J16" s="28">
        <f>'[4]Form P2KB 01'!J16</f>
        <v>2</v>
      </c>
      <c r="K16" s="28">
        <f>'[4]Form P2KB 01'!K16</f>
        <v>0</v>
      </c>
      <c r="L16" s="28">
        <f>'[4]Form P2KB 01'!L16</f>
        <v>0</v>
      </c>
      <c r="M16" s="28">
        <f>'[4]Form P2KB 01'!M16</f>
        <v>4</v>
      </c>
      <c r="N16" s="43"/>
      <c r="O16" s="28">
        <f>'[4]Form P2KB 01'!O16</f>
        <v>0</v>
      </c>
      <c r="P16" s="28">
        <f>'[4]Form P2KB 01'!P16</f>
        <v>0</v>
      </c>
      <c r="Q16" s="28">
        <f>'[4]Form P2KB 01'!Q16</f>
        <v>3</v>
      </c>
      <c r="R16" s="28">
        <f>'[4]Form P2KB 01'!R16</f>
        <v>4</v>
      </c>
      <c r="S16" s="43"/>
      <c r="T16" s="28">
        <f>'[4]Form P2KB 01'!T16</f>
        <v>0</v>
      </c>
      <c r="U16" s="182">
        <f>'[4]Form P2KB 01'!U16:V16</f>
        <v>4</v>
      </c>
      <c r="V16" s="183"/>
      <c r="W16" s="182">
        <f>'[4]Form P2KB 01'!W16:X16</f>
        <v>3</v>
      </c>
      <c r="X16" s="183"/>
      <c r="Y16" s="182">
        <f>'[4]Form P2KB 01'!Y16:Z16</f>
        <v>2</v>
      </c>
      <c r="Z16" s="183"/>
      <c r="AA16" s="182">
        <f>'[4]Form P2KB 01'!AA16:AB16</f>
        <v>4</v>
      </c>
      <c r="AB16" s="183"/>
      <c r="AC16" s="31"/>
      <c r="AD16" s="31"/>
      <c r="AE16" s="31"/>
      <c r="AF16" s="31"/>
      <c r="AG16" s="31"/>
      <c r="AH16" s="31"/>
    </row>
    <row r="17" spans="2:34" ht="6" customHeight="1" x14ac:dyDescent="0.35">
      <c r="B17" s="186"/>
      <c r="C17" s="187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184" t="s">
        <v>16</v>
      </c>
      <c r="C18" s="185"/>
      <c r="D18" s="41"/>
      <c r="E18" s="42"/>
      <c r="F18" s="188" t="str">
        <f>'[4]Form P2KB 01'!F18:AG19</f>
        <v>Edwin Pangasean Hardihasiholan Simatupang</v>
      </c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45"/>
    </row>
    <row r="19" spans="2:34" ht="15.5" x14ac:dyDescent="0.35">
      <c r="B19" s="186"/>
      <c r="C19" s="187"/>
      <c r="D19" s="34" t="s">
        <v>14</v>
      </c>
      <c r="E19" s="44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46"/>
    </row>
    <row r="20" spans="2:34" ht="6.75" customHeight="1" x14ac:dyDescent="0.35">
      <c r="B20" s="190" t="s">
        <v>17</v>
      </c>
      <c r="C20" s="191"/>
      <c r="D20" s="41"/>
      <c r="E20" s="42"/>
      <c r="F20" s="188" t="str">
        <f>'[4]Form P2KB 01'!F20:AH21</f>
        <v>Pontianak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x14ac:dyDescent="0.35">
      <c r="B21" s="192"/>
      <c r="C21" s="193"/>
      <c r="D21" s="34" t="s">
        <v>14</v>
      </c>
      <c r="E21" s="44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194">
        <f>'[4]Form P2KB 01'!F22</f>
        <v>25437</v>
      </c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</row>
    <row r="23" spans="2:34" ht="5.25" customHeight="1" x14ac:dyDescent="0.35">
      <c r="B23" s="184" t="s">
        <v>19</v>
      </c>
      <c r="C23" s="185"/>
      <c r="D23" s="41"/>
      <c r="E23" s="42"/>
      <c r="F23" s="188" t="str">
        <f>'[4]Form P2KB 01'!F23:AH24</f>
        <v>Spesialis Penyakit Dalam</v>
      </c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</row>
    <row r="24" spans="2:34" x14ac:dyDescent="0.35">
      <c r="B24" s="186"/>
      <c r="C24" s="187"/>
      <c r="D24" s="34" t="s">
        <v>14</v>
      </c>
      <c r="E24" s="44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</row>
    <row r="25" spans="2:34" ht="6" customHeight="1" x14ac:dyDescent="0.35">
      <c r="B25" s="184" t="s">
        <v>20</v>
      </c>
      <c r="C25" s="185"/>
      <c r="D25" s="41"/>
      <c r="E25" s="42"/>
      <c r="F25" s="199">
        <v>45160</v>
      </c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</row>
    <row r="26" spans="2:34" ht="15" customHeight="1" x14ac:dyDescent="0.35">
      <c r="B26" s="186"/>
      <c r="C26" s="187"/>
      <c r="D26" s="34" t="s">
        <v>14</v>
      </c>
      <c r="E26" s="44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</row>
    <row r="27" spans="2:34" ht="5.25" customHeight="1" x14ac:dyDescent="0.35">
      <c r="B27" s="48"/>
      <c r="C27" s="49"/>
      <c r="D27" s="41"/>
      <c r="E27" s="42"/>
      <c r="F27" s="188" t="str">
        <f>'[4]Form P2KB 01'!F27:AG29</f>
        <v>Komplek Angrek Loka 22, Jl. Anggrek Lili I Blok AC No 65, BSD Tangerang Selatan</v>
      </c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45"/>
    </row>
    <row r="29" spans="2:34" ht="3" customHeight="1" x14ac:dyDescent="0.35">
      <c r="B29" s="32"/>
      <c r="C29" s="47"/>
      <c r="D29" s="34"/>
      <c r="E29" s="44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46"/>
    </row>
    <row r="30" spans="2:34" ht="19.5" customHeight="1" x14ac:dyDescent="0.35">
      <c r="B30" s="186" t="s">
        <v>22</v>
      </c>
      <c r="C30" s="187"/>
      <c r="D30" s="34" t="s">
        <v>14</v>
      </c>
      <c r="E30" s="44"/>
      <c r="F30" s="189" t="str">
        <f>'[4]Form P2KB 01'!F30:AG30</f>
        <v>Rawa Buntu</v>
      </c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46"/>
    </row>
    <row r="31" spans="2:34" ht="4.5" customHeight="1" x14ac:dyDescent="0.35">
      <c r="B31" s="184" t="s">
        <v>23</v>
      </c>
      <c r="C31" s="185"/>
      <c r="D31" s="41"/>
      <c r="E31" s="42"/>
      <c r="F31" s="188" t="str">
        <f>'[4]Form P2KB 01'!F31:AH32</f>
        <v>Serpong</v>
      </c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</row>
    <row r="32" spans="2:34" x14ac:dyDescent="0.35">
      <c r="B32" s="186"/>
      <c r="C32" s="187"/>
      <c r="D32" s="34" t="s">
        <v>14</v>
      </c>
      <c r="E32" s="44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</row>
    <row r="33" spans="2:34" ht="6" customHeight="1" x14ac:dyDescent="0.35">
      <c r="B33" s="184" t="s">
        <v>24</v>
      </c>
      <c r="C33" s="185"/>
      <c r="D33" s="41"/>
      <c r="E33" s="42"/>
      <c r="F33" s="188" t="str">
        <f>'[4]Form P2KB 01'!F33:AH34</f>
        <v>Tangerang Selatan</v>
      </c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</row>
    <row r="34" spans="2:34" x14ac:dyDescent="0.35">
      <c r="B34" s="186"/>
      <c r="C34" s="187"/>
      <c r="D34" s="34" t="s">
        <v>14</v>
      </c>
      <c r="E34" s="44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</row>
    <row r="35" spans="2:34" ht="5.25" customHeight="1" x14ac:dyDescent="0.35">
      <c r="B35" s="184" t="s">
        <v>25</v>
      </c>
      <c r="C35" s="185"/>
      <c r="D35" s="41"/>
      <c r="E35" s="42"/>
      <c r="F35" s="188" t="str">
        <f>'[4]Form P2KB 01'!F35:AH36</f>
        <v>Banten</v>
      </c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</row>
    <row r="36" spans="2:34" x14ac:dyDescent="0.35">
      <c r="B36" s="186"/>
      <c r="C36" s="187"/>
      <c r="D36" s="34" t="s">
        <v>14</v>
      </c>
      <c r="E36" s="44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</row>
    <row r="37" spans="2:34" ht="4.5" customHeight="1" x14ac:dyDescent="0.35">
      <c r="B37" s="184" t="s">
        <v>26</v>
      </c>
      <c r="C37" s="185"/>
      <c r="D37" s="41"/>
      <c r="E37" s="42"/>
      <c r="F37" s="188">
        <f>'[4]Form P2KB 01'!F37:AH38</f>
        <v>15318</v>
      </c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</row>
    <row r="38" spans="2:34" x14ac:dyDescent="0.35">
      <c r="B38" s="186"/>
      <c r="C38" s="187"/>
      <c r="D38" s="34" t="s">
        <v>14</v>
      </c>
      <c r="E38" s="44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</row>
    <row r="39" spans="2:34" ht="5.25" customHeight="1" x14ac:dyDescent="0.35">
      <c r="B39" s="184" t="s">
        <v>27</v>
      </c>
      <c r="C39" s="185"/>
      <c r="D39" s="41"/>
      <c r="E39" s="42"/>
      <c r="F39" s="188">
        <f>'[4]Form P2KB 01'!F39:AH40</f>
        <v>0</v>
      </c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</row>
    <row r="40" spans="2:34" x14ac:dyDescent="0.35">
      <c r="B40" s="186"/>
      <c r="C40" s="187"/>
      <c r="D40" s="34" t="s">
        <v>14</v>
      </c>
      <c r="E40" s="44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</row>
    <row r="41" spans="2:34" ht="6" customHeight="1" x14ac:dyDescent="0.35">
      <c r="B41" s="184" t="s">
        <v>28</v>
      </c>
      <c r="C41" s="185"/>
      <c r="D41" s="41"/>
      <c r="E41" s="42"/>
      <c r="F41" s="188">
        <f>'[4]Form P2KB 01'!F41:AH42</f>
        <v>0</v>
      </c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</row>
    <row r="42" spans="2:34" ht="15.75" customHeight="1" x14ac:dyDescent="0.35">
      <c r="B42" s="186"/>
      <c r="C42" s="187"/>
      <c r="D42" s="34" t="s">
        <v>14</v>
      </c>
      <c r="E42" s="44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</row>
    <row r="43" spans="2:34" ht="6" customHeight="1" x14ac:dyDescent="0.35">
      <c r="B43" s="184" t="s">
        <v>29</v>
      </c>
      <c r="C43" s="185"/>
      <c r="D43" s="41"/>
      <c r="E43" s="42"/>
      <c r="F43" s="188" t="str">
        <f>'[4]Form P2KB 01'!F43:AH44</f>
        <v>081316113630</v>
      </c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</row>
    <row r="44" spans="2:34" x14ac:dyDescent="0.35">
      <c r="B44" s="186"/>
      <c r="C44" s="187"/>
      <c r="D44" s="34" t="s">
        <v>14</v>
      </c>
      <c r="E44" s="44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</row>
    <row r="45" spans="2:34" ht="6" customHeight="1" x14ac:dyDescent="0.35">
      <c r="B45" s="184" t="s">
        <v>30</v>
      </c>
      <c r="C45" s="185"/>
      <c r="D45" s="197" t="s">
        <v>14</v>
      </c>
      <c r="E45" s="42"/>
      <c r="F45" s="188" t="str">
        <f>'[4]Form P2KB 01'!F45:AH47</f>
        <v>eirenesimatupang@gmail.com</v>
      </c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</row>
    <row r="46" spans="2:34" x14ac:dyDescent="0.35">
      <c r="B46" s="195"/>
      <c r="C46" s="196"/>
      <c r="D46" s="198"/>
      <c r="E46" s="42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</row>
    <row r="47" spans="2:34" ht="6" customHeight="1" x14ac:dyDescent="0.35">
      <c r="B47" s="186"/>
      <c r="C47" s="187"/>
      <c r="D47" s="201"/>
      <c r="E47" s="52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</row>
    <row r="48" spans="2:34" ht="42.75" customHeight="1" x14ac:dyDescent="0.35">
      <c r="B48" s="202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4"/>
      <c r="AB48" s="205" t="s">
        <v>31</v>
      </c>
      <c r="AC48" s="206"/>
      <c r="AD48" s="206"/>
      <c r="AE48" s="206"/>
      <c r="AF48" s="206"/>
      <c r="AG48" s="206"/>
      <c r="AH48" s="207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28">
        <f>[4]Profesional!I39+[4]Profesional!H82</f>
        <v>0</v>
      </c>
      <c r="AC49" s="229"/>
      <c r="AD49" s="229"/>
      <c r="AE49" s="229"/>
      <c r="AF49" s="229"/>
      <c r="AG49" s="229"/>
      <c r="AH49" s="230"/>
    </row>
    <row r="50" spans="2:34" ht="16.5" customHeight="1" x14ac:dyDescent="0.35">
      <c r="B50" s="59" t="s">
        <v>32</v>
      </c>
      <c r="C50" s="237" t="s">
        <v>33</v>
      </c>
      <c r="D50" s="212"/>
      <c r="E50" s="212"/>
      <c r="F50" s="213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31"/>
      <c r="AC50" s="232"/>
      <c r="AD50" s="232"/>
      <c r="AE50" s="232"/>
      <c r="AF50" s="232"/>
      <c r="AG50" s="232"/>
      <c r="AH50" s="233"/>
    </row>
    <row r="51" spans="2:34" ht="15.75" customHeight="1" x14ac:dyDescent="0.35">
      <c r="B51" s="64"/>
      <c r="C51" s="237" t="s">
        <v>35</v>
      </c>
      <c r="D51" s="212"/>
      <c r="E51" s="212"/>
      <c r="F51" s="213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34"/>
      <c r="AC51" s="235"/>
      <c r="AD51" s="235"/>
      <c r="AE51" s="235"/>
      <c r="AF51" s="235"/>
      <c r="AG51" s="235"/>
      <c r="AH51" s="236"/>
    </row>
    <row r="52" spans="2:34" ht="20.25" customHeight="1" x14ac:dyDescent="0.35">
      <c r="B52" s="70"/>
      <c r="C52" s="211"/>
      <c r="D52" s="212"/>
      <c r="E52" s="212"/>
      <c r="F52" s="213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208">
        <f>[4]Profesional!H125</f>
        <v>2</v>
      </c>
      <c r="AC52" s="209"/>
      <c r="AD52" s="209"/>
      <c r="AE52" s="209"/>
      <c r="AF52" s="209"/>
      <c r="AG52" s="209"/>
      <c r="AH52" s="210"/>
    </row>
    <row r="53" spans="2:34" ht="20.25" customHeight="1" x14ac:dyDescent="0.35">
      <c r="B53" s="70"/>
      <c r="C53" s="211"/>
      <c r="D53" s="212"/>
      <c r="E53" s="212"/>
      <c r="F53" s="213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208">
        <f>[4]Profesional!I182</f>
        <v>5</v>
      </c>
      <c r="AC53" s="209"/>
      <c r="AD53" s="209"/>
      <c r="AE53" s="209"/>
      <c r="AF53" s="209"/>
      <c r="AG53" s="209"/>
      <c r="AH53" s="210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208">
        <f>[4]Profesional!G199+[4]Profesional!G229+[4]Profesional!G245+[4]Profesional!H262</f>
        <v>45</v>
      </c>
      <c r="AC54" s="209"/>
      <c r="AD54" s="209"/>
      <c r="AE54" s="209"/>
      <c r="AF54" s="209"/>
      <c r="AG54" s="209"/>
      <c r="AH54" s="210"/>
    </row>
    <row r="55" spans="2:34" ht="17.25" customHeight="1" x14ac:dyDescent="0.35">
      <c r="B55" s="70"/>
      <c r="C55" s="211"/>
      <c r="D55" s="212"/>
      <c r="E55" s="212"/>
      <c r="F55" s="213"/>
      <c r="G55" s="214">
        <v>5</v>
      </c>
      <c r="H55" s="216" t="s">
        <v>40</v>
      </c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8"/>
      <c r="AB55" s="222">
        <f>SUM(AB49:AH54)</f>
        <v>52</v>
      </c>
      <c r="AC55" s="223"/>
      <c r="AD55" s="223"/>
      <c r="AE55" s="223"/>
      <c r="AF55" s="223"/>
      <c r="AG55" s="223"/>
      <c r="AH55" s="224"/>
    </row>
    <row r="56" spans="2:34" ht="3.75" customHeight="1" x14ac:dyDescent="0.35">
      <c r="B56" s="83"/>
      <c r="C56" s="84"/>
      <c r="D56" s="84"/>
      <c r="E56" s="84"/>
      <c r="F56" s="85"/>
      <c r="G56" s="215"/>
      <c r="H56" s="219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1"/>
      <c r="AB56" s="225"/>
      <c r="AC56" s="226"/>
      <c r="AD56" s="226"/>
      <c r="AE56" s="226"/>
      <c r="AF56" s="226"/>
      <c r="AG56" s="226"/>
      <c r="AH56" s="227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208">
        <f>[4]Pembelajaran!H29</f>
        <v>0</v>
      </c>
      <c r="AC57" s="209"/>
      <c r="AD57" s="209"/>
      <c r="AE57" s="209"/>
      <c r="AF57" s="209"/>
      <c r="AG57" s="209"/>
      <c r="AH57" s="210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208"/>
      <c r="AC58" s="209"/>
      <c r="AD58" s="209"/>
      <c r="AE58" s="209"/>
      <c r="AF58" s="209"/>
      <c r="AG58" s="209"/>
      <c r="AH58" s="210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208">
        <f>[4]Pembelajaran!G94+[4]Pembelajaran!G130</f>
        <v>0</v>
      </c>
      <c r="AC59" s="209"/>
      <c r="AD59" s="209"/>
      <c r="AE59" s="209"/>
      <c r="AF59" s="209"/>
      <c r="AG59" s="209"/>
      <c r="AH59" s="210"/>
    </row>
    <row r="60" spans="2:34" ht="18.75" customHeight="1" x14ac:dyDescent="0.35">
      <c r="B60" s="100"/>
      <c r="C60" s="92"/>
      <c r="D60" s="92"/>
      <c r="E60" s="92"/>
      <c r="F60" s="93"/>
      <c r="G60" s="214">
        <v>8</v>
      </c>
      <c r="H60" s="216" t="s">
        <v>45</v>
      </c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8"/>
      <c r="AB60" s="242">
        <f>SUM(AB57:AH59)</f>
        <v>0</v>
      </c>
      <c r="AC60" s="243"/>
      <c r="AD60" s="243"/>
      <c r="AE60" s="243"/>
      <c r="AF60" s="243"/>
      <c r="AG60" s="243"/>
      <c r="AH60" s="244"/>
    </row>
    <row r="61" spans="2:34" ht="3.75" customHeight="1" x14ac:dyDescent="0.35">
      <c r="B61" s="83"/>
      <c r="C61" s="101"/>
      <c r="D61" s="101"/>
      <c r="E61" s="101"/>
      <c r="F61" s="102"/>
      <c r="G61" s="215"/>
      <c r="H61" s="219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1"/>
      <c r="AB61" s="242"/>
      <c r="AC61" s="243"/>
      <c r="AD61" s="243"/>
      <c r="AE61" s="243"/>
      <c r="AF61" s="243"/>
      <c r="AG61" s="243"/>
      <c r="AH61" s="244"/>
    </row>
    <row r="62" spans="2:34" ht="4.5" customHeight="1" x14ac:dyDescent="0.35">
      <c r="B62" s="53"/>
      <c r="C62" s="54"/>
      <c r="D62" s="54"/>
      <c r="E62" s="54"/>
      <c r="F62" s="55"/>
      <c r="G62" s="245">
        <v>9</v>
      </c>
      <c r="H62" s="247" t="s">
        <v>46</v>
      </c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9"/>
      <c r="AB62" s="253">
        <f>'[4]Pengabdian Masy-Profesi'!I26</f>
        <v>0</v>
      </c>
      <c r="AC62" s="209"/>
      <c r="AD62" s="209"/>
      <c r="AE62" s="209"/>
      <c r="AF62" s="209"/>
      <c r="AG62" s="209"/>
      <c r="AH62" s="210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246"/>
      <c r="H63" s="250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  <c r="Z63" s="251"/>
      <c r="AA63" s="252"/>
      <c r="AB63" s="208"/>
      <c r="AC63" s="209"/>
      <c r="AD63" s="209"/>
      <c r="AE63" s="209"/>
      <c r="AF63" s="209"/>
      <c r="AG63" s="209"/>
      <c r="AH63" s="210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208">
        <f>'[4]Pengabdian Masy-Profesi'!H54</f>
        <v>0</v>
      </c>
      <c r="AC64" s="209"/>
      <c r="AD64" s="209"/>
      <c r="AE64" s="209"/>
      <c r="AF64" s="209"/>
      <c r="AG64" s="209"/>
      <c r="AH64" s="210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208">
        <f>'[4]Pengabdian Masy-Profesi'!G89</f>
        <v>2</v>
      </c>
      <c r="AC65" s="209"/>
      <c r="AD65" s="209"/>
      <c r="AE65" s="209"/>
      <c r="AF65" s="209"/>
      <c r="AG65" s="209"/>
      <c r="AH65" s="210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208">
        <f>'[4]Pengabdian Masy-Profesi'!G125</f>
        <v>30</v>
      </c>
      <c r="AC66" s="209"/>
      <c r="AD66" s="209"/>
      <c r="AE66" s="209"/>
      <c r="AF66" s="209"/>
      <c r="AG66" s="209"/>
      <c r="AH66" s="210"/>
    </row>
    <row r="67" spans="2:34" ht="15" customHeight="1" x14ac:dyDescent="0.35">
      <c r="B67" s="105"/>
      <c r="C67" s="92"/>
      <c r="D67" s="92"/>
      <c r="E67" s="92"/>
      <c r="F67" s="93"/>
      <c r="G67" s="214">
        <v>13</v>
      </c>
      <c r="H67" s="216" t="s">
        <v>54</v>
      </c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8"/>
      <c r="AB67" s="238">
        <f>SUM(AB62:AH66)</f>
        <v>32</v>
      </c>
      <c r="AC67" s="239"/>
      <c r="AD67" s="239"/>
      <c r="AE67" s="239"/>
      <c r="AF67" s="239"/>
      <c r="AG67" s="239"/>
      <c r="AH67" s="240"/>
    </row>
    <row r="68" spans="2:34" ht="3.75" customHeight="1" x14ac:dyDescent="0.35">
      <c r="B68" s="83"/>
      <c r="C68" s="101"/>
      <c r="D68" s="101"/>
      <c r="E68" s="101"/>
      <c r="F68" s="102"/>
      <c r="G68" s="215"/>
      <c r="H68" s="219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1"/>
      <c r="AB68" s="241"/>
      <c r="AC68" s="239"/>
      <c r="AD68" s="239"/>
      <c r="AE68" s="239"/>
      <c r="AF68" s="239"/>
      <c r="AG68" s="239"/>
      <c r="AH68" s="240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208">
        <f>'[4]Publikasi '!J17</f>
        <v>0</v>
      </c>
      <c r="AC69" s="209"/>
      <c r="AD69" s="209"/>
      <c r="AE69" s="209"/>
      <c r="AF69" s="209"/>
      <c r="AG69" s="209"/>
      <c r="AH69" s="210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208">
        <f>'[4]Publikasi '!I45</f>
        <v>0</v>
      </c>
      <c r="AC70" s="209"/>
      <c r="AD70" s="209"/>
      <c r="AE70" s="209"/>
      <c r="AF70" s="209"/>
      <c r="AG70" s="209"/>
      <c r="AH70" s="210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208">
        <f>'[4]Publikasi '!I61</f>
        <v>0</v>
      </c>
      <c r="AC71" s="209"/>
      <c r="AD71" s="209"/>
      <c r="AE71" s="209"/>
      <c r="AF71" s="209"/>
      <c r="AG71" s="209"/>
      <c r="AH71" s="210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208">
        <f>'[4]Publikasi '!G83</f>
        <v>0</v>
      </c>
      <c r="AC72" s="209"/>
      <c r="AD72" s="209"/>
      <c r="AE72" s="209"/>
      <c r="AF72" s="209"/>
      <c r="AG72" s="209"/>
      <c r="AH72" s="210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208">
        <f>'[4]Publikasi '!F100+'[4]Publikasi '!F118+'[4]Publikasi '!F136+'[4]Publikasi '!G154</f>
        <v>0</v>
      </c>
      <c r="AC73" s="209"/>
      <c r="AD73" s="209"/>
      <c r="AE73" s="209"/>
      <c r="AF73" s="209"/>
      <c r="AG73" s="209"/>
      <c r="AH73" s="210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208"/>
      <c r="AC74" s="209"/>
      <c r="AD74" s="209"/>
      <c r="AE74" s="209"/>
      <c r="AF74" s="209"/>
      <c r="AG74" s="209"/>
      <c r="AH74" s="210"/>
    </row>
    <row r="75" spans="2:34" ht="16.5" customHeight="1" x14ac:dyDescent="0.35">
      <c r="B75" s="100"/>
      <c r="C75" s="92"/>
      <c r="D75" s="92"/>
      <c r="E75" s="92"/>
      <c r="F75" s="93"/>
      <c r="G75" s="214">
        <v>19</v>
      </c>
      <c r="H75" s="257" t="s">
        <v>63</v>
      </c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9"/>
      <c r="AB75" s="260">
        <f>SUM(AB69:AH74)</f>
        <v>0</v>
      </c>
      <c r="AC75" s="261"/>
      <c r="AD75" s="261"/>
      <c r="AE75" s="261"/>
      <c r="AF75" s="261"/>
      <c r="AG75" s="261"/>
      <c r="AH75" s="262"/>
    </row>
    <row r="76" spans="2:34" ht="6" customHeight="1" x14ac:dyDescent="0.35">
      <c r="B76" s="83"/>
      <c r="C76" s="101"/>
      <c r="D76" s="101"/>
      <c r="E76" s="101"/>
      <c r="F76" s="102"/>
      <c r="G76" s="215"/>
      <c r="H76" s="257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9"/>
      <c r="AB76" s="263"/>
      <c r="AC76" s="264"/>
      <c r="AD76" s="264"/>
      <c r="AE76" s="264"/>
      <c r="AF76" s="264"/>
      <c r="AG76" s="264"/>
      <c r="AH76" s="265"/>
    </row>
    <row r="77" spans="2:34" ht="6" customHeight="1" x14ac:dyDescent="0.35">
      <c r="B77" s="100"/>
      <c r="C77" s="92"/>
      <c r="D77" s="92"/>
      <c r="E77" s="92"/>
      <c r="F77" s="93"/>
      <c r="G77" s="245">
        <v>20</v>
      </c>
      <c r="H77" s="254" t="s">
        <v>64</v>
      </c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6"/>
      <c r="AB77" s="208">
        <f>'[4]Pengembangan Ilmu'!G18</f>
        <v>0</v>
      </c>
      <c r="AC77" s="209"/>
      <c r="AD77" s="209"/>
      <c r="AE77" s="209"/>
      <c r="AF77" s="209"/>
      <c r="AG77" s="209"/>
      <c r="AH77" s="210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246"/>
      <c r="H78" s="254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6"/>
      <c r="AB78" s="208"/>
      <c r="AC78" s="209"/>
      <c r="AD78" s="209"/>
      <c r="AE78" s="209"/>
      <c r="AF78" s="209"/>
      <c r="AG78" s="209"/>
      <c r="AH78" s="210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208">
        <f>'[4]Pengembangan Ilmu'!H44</f>
        <v>0</v>
      </c>
      <c r="AC79" s="209"/>
      <c r="AD79" s="209"/>
      <c r="AE79" s="209"/>
      <c r="AF79" s="209"/>
      <c r="AG79" s="209"/>
      <c r="AH79" s="210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214">
        <v>22</v>
      </c>
      <c r="H80" s="257" t="s">
        <v>69</v>
      </c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9"/>
      <c r="AB80" s="241">
        <f>SUM(AB77:AH79)</f>
        <v>0</v>
      </c>
      <c r="AC80" s="239"/>
      <c r="AD80" s="239"/>
      <c r="AE80" s="239"/>
      <c r="AF80" s="239"/>
      <c r="AG80" s="239"/>
      <c r="AH80" s="240"/>
    </row>
    <row r="81" spans="2:34" ht="6" customHeight="1" x14ac:dyDescent="0.35">
      <c r="B81" s="118"/>
      <c r="C81" s="119"/>
      <c r="D81" s="119"/>
      <c r="E81" s="119"/>
      <c r="F81" s="120"/>
      <c r="G81" s="215"/>
      <c r="H81" s="257"/>
      <c r="I81" s="258"/>
      <c r="J81" s="258"/>
      <c r="K81" s="258"/>
      <c r="L81" s="258"/>
      <c r="M81" s="258"/>
      <c r="N81" s="258"/>
      <c r="O81" s="258"/>
      <c r="P81" s="258"/>
      <c r="Q81" s="258"/>
      <c r="R81" s="258"/>
      <c r="S81" s="258"/>
      <c r="T81" s="258"/>
      <c r="U81" s="258"/>
      <c r="V81" s="258"/>
      <c r="W81" s="258"/>
      <c r="X81" s="258"/>
      <c r="Y81" s="258"/>
      <c r="Z81" s="258"/>
      <c r="AA81" s="259"/>
      <c r="AB81" s="241"/>
      <c r="AC81" s="239"/>
      <c r="AD81" s="239"/>
      <c r="AE81" s="239"/>
      <c r="AF81" s="239"/>
      <c r="AG81" s="239"/>
      <c r="AH81" s="240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270" t="s">
        <v>72</v>
      </c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Z83" s="271"/>
      <c r="AA83" s="271"/>
      <c r="AB83" s="271"/>
      <c r="AC83" s="271"/>
      <c r="AD83" s="271"/>
      <c r="AE83" s="271"/>
      <c r="AF83" s="271"/>
      <c r="AG83" s="271"/>
      <c r="AH83" s="27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270" t="s">
        <v>74</v>
      </c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1"/>
      <c r="Z84" s="271"/>
      <c r="AA84" s="271"/>
      <c r="AB84" s="271"/>
      <c r="AC84" s="271"/>
      <c r="AD84" s="271"/>
      <c r="AE84" s="271"/>
      <c r="AF84" s="271"/>
      <c r="AG84" s="271"/>
      <c r="AH84" s="272"/>
    </row>
    <row r="85" spans="2:34" ht="15.75" customHeight="1" x14ac:dyDescent="0.35">
      <c r="B85" s="100"/>
      <c r="C85" s="92"/>
      <c r="D85" s="92"/>
      <c r="E85" s="92"/>
      <c r="F85" s="93"/>
      <c r="G85" s="270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1"/>
      <c r="AF85" s="271"/>
      <c r="AG85" s="271"/>
      <c r="AH85" s="272"/>
    </row>
    <row r="86" spans="2:34" ht="15" customHeight="1" x14ac:dyDescent="0.35">
      <c r="B86" s="100"/>
      <c r="C86" s="92"/>
      <c r="D86" s="92"/>
      <c r="E86" s="92"/>
      <c r="F86" s="93"/>
      <c r="G86" s="270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1"/>
      <c r="Z86" s="271"/>
      <c r="AA86" s="271"/>
      <c r="AB86" s="271"/>
      <c r="AC86" s="271"/>
      <c r="AD86" s="271"/>
      <c r="AE86" s="271"/>
      <c r="AF86" s="271"/>
      <c r="AG86" s="271"/>
      <c r="AH86" s="27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273" t="s">
        <v>89</v>
      </c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274"/>
      <c r="U88" s="274"/>
      <c r="V88" s="274"/>
      <c r="W88" s="274"/>
      <c r="X88" s="274"/>
      <c r="Y88" s="274"/>
      <c r="Z88" s="274"/>
      <c r="AA88" s="274"/>
      <c r="AB88" s="274"/>
      <c r="AC88" s="274"/>
      <c r="AD88" s="274"/>
      <c r="AE88" s="274"/>
      <c r="AF88" s="274"/>
      <c r="AG88" s="274"/>
      <c r="AH88" s="27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129"/>
      <c r="Y89" s="276"/>
      <c r="Z89" s="276"/>
      <c r="AA89" s="276"/>
      <c r="AB89" s="276"/>
      <c r="AC89" s="276"/>
      <c r="AD89" s="276"/>
      <c r="AE89" s="276"/>
      <c r="AF89" s="276"/>
      <c r="AG89" s="276"/>
      <c r="AH89" s="27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266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269"/>
      <c r="O101" s="269"/>
      <c r="P101" s="269"/>
      <c r="Q101" s="269"/>
      <c r="R101" s="269"/>
      <c r="S101" s="269"/>
      <c r="T101" s="269"/>
      <c r="U101" s="269"/>
      <c r="V101" s="269"/>
      <c r="W101" s="269"/>
      <c r="X101" s="139"/>
      <c r="Y101" s="269"/>
      <c r="Z101" s="269"/>
      <c r="AA101" s="269"/>
      <c r="AB101" s="269"/>
      <c r="AC101" s="269"/>
      <c r="AD101" s="269"/>
      <c r="AE101" s="269"/>
      <c r="AF101" s="269"/>
      <c r="AG101" s="269"/>
      <c r="AH101" s="26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18" right="0.16" top="0" bottom="0.02" header="0.16" footer="0.18"/>
  <pageSetup paperSize="9" scale="65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3432F-EFAC-490E-98A2-F302467A2E86}">
  <sheetPr>
    <tabColor theme="1"/>
  </sheetPr>
  <dimension ref="B2:AH158"/>
  <sheetViews>
    <sheetView showGridLines="0" tabSelected="1" topLeftCell="A59" zoomScale="75" zoomScaleNormal="75" workbookViewId="0">
      <selection activeCell="AO84" sqref="AO84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156"/>
      <c r="C2" s="157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158"/>
      <c r="C3" s="159"/>
      <c r="D3" s="162" t="s">
        <v>0</v>
      </c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4"/>
      <c r="U3" s="165" t="s">
        <v>1</v>
      </c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7"/>
    </row>
    <row r="4" spans="2:34" ht="17.5" x14ac:dyDescent="0.35">
      <c r="B4" s="158"/>
      <c r="C4" s="159"/>
      <c r="D4" s="162" t="s">
        <v>2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4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158"/>
      <c r="C5" s="159"/>
      <c r="D5" s="168" t="s">
        <v>3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  <c r="U5" s="171" t="s">
        <v>4</v>
      </c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3"/>
    </row>
    <row r="6" spans="2:34" ht="12" customHeight="1" x14ac:dyDescent="0.35">
      <c r="B6" s="158"/>
      <c r="C6" s="159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174" t="s">
        <v>5</v>
      </c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6"/>
    </row>
    <row r="7" spans="2:34" x14ac:dyDescent="0.35">
      <c r="B7" s="158"/>
      <c r="C7" s="159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177">
        <f>'[5]Form P2KB 01'!V7:X8</f>
        <v>2</v>
      </c>
      <c r="W7" s="166"/>
      <c r="X7" s="178"/>
      <c r="Y7" s="146">
        <f>'[5]Form P2KB 01'!Y7:AA8</f>
        <v>0</v>
      </c>
      <c r="Z7" s="147"/>
      <c r="AA7" s="148"/>
      <c r="AB7" s="146">
        <f>'[5]Form P2KB 01'!AB7:AD8</f>
        <v>2</v>
      </c>
      <c r="AC7" s="147"/>
      <c r="AD7" s="148"/>
      <c r="AE7" s="146">
        <f>'[5]Form P2KB 01'!AE7:AG8</f>
        <v>2</v>
      </c>
      <c r="AF7" s="147"/>
      <c r="AG7" s="148"/>
      <c r="AH7" s="14"/>
    </row>
    <row r="8" spans="2:34" ht="7.5" customHeight="1" x14ac:dyDescent="0.35">
      <c r="B8" s="158"/>
      <c r="C8" s="159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179"/>
      <c r="W8" s="180"/>
      <c r="X8" s="181"/>
      <c r="Y8" s="149"/>
      <c r="Z8" s="150"/>
      <c r="AA8" s="151"/>
      <c r="AB8" s="149"/>
      <c r="AC8" s="150"/>
      <c r="AD8" s="151"/>
      <c r="AE8" s="149"/>
      <c r="AF8" s="150"/>
      <c r="AG8" s="151"/>
      <c r="AH8" s="14"/>
    </row>
    <row r="9" spans="2:34" ht="12.75" customHeight="1" x14ac:dyDescent="0.35">
      <c r="B9" s="158"/>
      <c r="C9" s="159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152" t="s">
        <v>9</v>
      </c>
      <c r="W9" s="152"/>
      <c r="X9" s="15"/>
      <c r="Y9" s="152" t="s">
        <v>10</v>
      </c>
      <c r="Z9" s="152"/>
      <c r="AA9" s="15"/>
      <c r="AB9" s="6"/>
      <c r="AC9" s="153" t="s">
        <v>9</v>
      </c>
      <c r="AD9" s="153"/>
      <c r="AE9" s="6"/>
      <c r="AF9" s="153" t="s">
        <v>10</v>
      </c>
      <c r="AG9" s="153"/>
      <c r="AH9" s="7"/>
    </row>
    <row r="10" spans="2:34" ht="13.5" customHeight="1" x14ac:dyDescent="0.35">
      <c r="B10" s="158"/>
      <c r="C10" s="159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'[5]Form P2KB 01'!V10</f>
        <v>0</v>
      </c>
      <c r="W10" s="20">
        <f>'[5]Form P2KB 01'!W10</f>
        <v>1</v>
      </c>
      <c r="X10" s="21"/>
      <c r="Y10" s="20">
        <f>'[5]Form P2KB 01'!Y10</f>
        <v>2</v>
      </c>
      <c r="Z10" s="22">
        <f>'[5]Form P2KB 01'!Z10</f>
        <v>2</v>
      </c>
      <c r="AA10" s="154" t="s">
        <v>12</v>
      </c>
      <c r="AB10" s="155"/>
      <c r="AC10" s="20">
        <f>'[5]Form P2KB 01'!AC10</f>
        <v>1</v>
      </c>
      <c r="AD10" s="20">
        <f>'[5]Form P2KB 01'!AD10</f>
        <v>2</v>
      </c>
      <c r="AE10" s="21"/>
      <c r="AF10" s="20">
        <f>'[5]Form P2KB 01'!AF10</f>
        <v>2</v>
      </c>
      <c r="AG10" s="20">
        <f>'[5]Form P2KB 01'!AG10</f>
        <v>2</v>
      </c>
      <c r="AH10" s="7"/>
    </row>
    <row r="11" spans="2:34" ht="6" customHeight="1" x14ac:dyDescent="0.35">
      <c r="B11" s="160"/>
      <c r="C11" s="161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184" t="s">
        <v>13</v>
      </c>
      <c r="C12" s="185"/>
      <c r="D12" s="197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195"/>
      <c r="C13" s="196"/>
      <c r="D13" s="198"/>
      <c r="E13" s="26"/>
      <c r="F13" s="28">
        <f>'[5]Form P2KB 01'!F13</f>
        <v>1</v>
      </c>
      <c r="G13" s="28">
        <f>'[5]Form P2KB 01'!G13</f>
        <v>2</v>
      </c>
      <c r="H13" s="28">
        <f>'[5]Form P2KB 01'!H13</f>
        <v>2</v>
      </c>
      <c r="I13" s="29">
        <f>'[5]Form P2KB 01'!I13</f>
        <v>3</v>
      </c>
      <c r="J13" s="30"/>
      <c r="K13" s="29">
        <f>'[5]Form P2KB 01'!K13</f>
        <v>7</v>
      </c>
      <c r="L13" s="29">
        <f>'[5]Form P2KB 01'!L13</f>
        <v>0</v>
      </c>
      <c r="M13" s="29">
        <f>'[5]Form P2KB 01'!M13</f>
        <v>3</v>
      </c>
      <c r="N13" s="29">
        <f>'[5]Form P2KB 01'!N13</f>
        <v>4</v>
      </c>
      <c r="O13" s="29">
        <f>'[5]Form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184" t="s">
        <v>15</v>
      </c>
      <c r="C15" s="185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195"/>
      <c r="C16" s="196"/>
      <c r="D16" s="41" t="s">
        <v>14</v>
      </c>
      <c r="E16" s="42"/>
      <c r="F16" s="28">
        <f>'[5]Form P2KB 01'!F16</f>
        <v>1</v>
      </c>
      <c r="G16" s="28">
        <f>'[5]Form P2KB 01'!G16</f>
        <v>3</v>
      </c>
      <c r="H16" s="28">
        <f>'[5]Form P2KB 01'!H16</f>
        <v>4</v>
      </c>
      <c r="I16" s="43"/>
      <c r="J16" s="28">
        <f>'[5]Form P2KB 01'!J16</f>
        <v>2</v>
      </c>
      <c r="K16" s="28">
        <f>'[5]Form P2KB 01'!K16</f>
        <v>0</v>
      </c>
      <c r="L16" s="28">
        <f>'[5]Form P2KB 01'!L16</f>
        <v>0</v>
      </c>
      <c r="M16" s="28">
        <f>'[5]Form P2KB 01'!M16</f>
        <v>4</v>
      </c>
      <c r="N16" s="43"/>
      <c r="O16" s="28">
        <f>'[5]Form P2KB 01'!O16</f>
        <v>0</v>
      </c>
      <c r="P16" s="28">
        <f>'[5]Form P2KB 01'!P16</f>
        <v>0</v>
      </c>
      <c r="Q16" s="28">
        <f>'[5]Form P2KB 01'!Q16</f>
        <v>3</v>
      </c>
      <c r="R16" s="28">
        <f>'[5]Form P2KB 01'!R16</f>
        <v>4</v>
      </c>
      <c r="S16" s="43"/>
      <c r="T16" s="28">
        <f>'[5]Form P2KB 01'!T16</f>
        <v>0</v>
      </c>
      <c r="U16" s="182">
        <f>'[5]Form P2KB 01'!U16:V16</f>
        <v>4</v>
      </c>
      <c r="V16" s="183"/>
      <c r="W16" s="182">
        <f>'[5]Form P2KB 01'!W16:X16</f>
        <v>3</v>
      </c>
      <c r="X16" s="183"/>
      <c r="Y16" s="182">
        <f>'[5]Form P2KB 01'!Y16:Z16</f>
        <v>2</v>
      </c>
      <c r="Z16" s="183"/>
      <c r="AA16" s="182">
        <f>'[5]Form P2KB 01'!AA16:AB16</f>
        <v>4</v>
      </c>
      <c r="AB16" s="183"/>
      <c r="AC16" s="31"/>
      <c r="AD16" s="31"/>
      <c r="AE16" s="31"/>
      <c r="AF16" s="31"/>
      <c r="AG16" s="31"/>
      <c r="AH16" s="31"/>
    </row>
    <row r="17" spans="2:34" ht="6" customHeight="1" x14ac:dyDescent="0.35">
      <c r="B17" s="186"/>
      <c r="C17" s="187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184" t="s">
        <v>16</v>
      </c>
      <c r="C18" s="185"/>
      <c r="D18" s="41"/>
      <c r="E18" s="42"/>
      <c r="F18" s="188" t="str">
        <f>'[5]Form P2KB 01'!F18:AG19</f>
        <v>Edwin Pangasean Hardihasiholan Simatupang</v>
      </c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45"/>
    </row>
    <row r="19" spans="2:34" ht="15.5" x14ac:dyDescent="0.35">
      <c r="B19" s="186"/>
      <c r="C19" s="187"/>
      <c r="D19" s="34" t="s">
        <v>14</v>
      </c>
      <c r="E19" s="44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46"/>
    </row>
    <row r="20" spans="2:34" ht="6.75" customHeight="1" x14ac:dyDescent="0.35">
      <c r="B20" s="190" t="s">
        <v>17</v>
      </c>
      <c r="C20" s="191"/>
      <c r="D20" s="41"/>
      <c r="E20" s="42"/>
      <c r="F20" s="188" t="str">
        <f>'[5]Form P2KB 01'!F20:AH21</f>
        <v>Pontianak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x14ac:dyDescent="0.35">
      <c r="B21" s="192"/>
      <c r="C21" s="193"/>
      <c r="D21" s="34" t="s">
        <v>14</v>
      </c>
      <c r="E21" s="44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194">
        <f>'[5]Form P2KB 01'!F22</f>
        <v>25437</v>
      </c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</row>
    <row r="23" spans="2:34" ht="5.25" customHeight="1" x14ac:dyDescent="0.35">
      <c r="B23" s="184" t="s">
        <v>19</v>
      </c>
      <c r="C23" s="185"/>
      <c r="D23" s="41"/>
      <c r="E23" s="42"/>
      <c r="F23" s="188" t="str">
        <f>'[5]Form P2KB 01'!F23:AH24</f>
        <v>Spesialis Penyakit Dalam</v>
      </c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</row>
    <row r="24" spans="2:34" x14ac:dyDescent="0.35">
      <c r="B24" s="186"/>
      <c r="C24" s="187"/>
      <c r="D24" s="34" t="s">
        <v>14</v>
      </c>
      <c r="E24" s="44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</row>
    <row r="25" spans="2:34" ht="6" customHeight="1" x14ac:dyDescent="0.35">
      <c r="B25" s="184" t="s">
        <v>20</v>
      </c>
      <c r="C25" s="185"/>
      <c r="D25" s="41"/>
      <c r="E25" s="42"/>
      <c r="F25" s="199">
        <v>45160</v>
      </c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</row>
    <row r="26" spans="2:34" ht="15" customHeight="1" x14ac:dyDescent="0.35">
      <c r="B26" s="186"/>
      <c r="C26" s="187"/>
      <c r="D26" s="34" t="s">
        <v>14</v>
      </c>
      <c r="E26" s="44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</row>
    <row r="27" spans="2:34" ht="5.25" customHeight="1" x14ac:dyDescent="0.35">
      <c r="B27" s="48"/>
      <c r="C27" s="49"/>
      <c r="D27" s="41"/>
      <c r="E27" s="42"/>
      <c r="F27" s="188" t="str">
        <f>'[5]Form P2KB 01'!F27:AG29</f>
        <v>Komplek Angrek Loka 22, Jl. Anggrek Lili I Blok AC No 65, BSD Tangerang Selatan</v>
      </c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45"/>
    </row>
    <row r="29" spans="2:34" ht="3" customHeight="1" x14ac:dyDescent="0.35">
      <c r="B29" s="32"/>
      <c r="C29" s="47"/>
      <c r="D29" s="34"/>
      <c r="E29" s="44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46"/>
    </row>
    <row r="30" spans="2:34" ht="19.5" customHeight="1" x14ac:dyDescent="0.35">
      <c r="B30" s="186" t="s">
        <v>22</v>
      </c>
      <c r="C30" s="187"/>
      <c r="D30" s="34" t="s">
        <v>14</v>
      </c>
      <c r="E30" s="44"/>
      <c r="F30" s="189" t="str">
        <f>'[5]Form P2KB 01'!F30:AG30</f>
        <v>Rawa Buntu</v>
      </c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46"/>
    </row>
    <row r="31" spans="2:34" ht="4.5" customHeight="1" x14ac:dyDescent="0.35">
      <c r="B31" s="184" t="s">
        <v>23</v>
      </c>
      <c r="C31" s="185"/>
      <c r="D31" s="41"/>
      <c r="E31" s="42"/>
      <c r="F31" s="188" t="str">
        <f>'[5]Form P2KB 01'!F31:AH32</f>
        <v>Serpong</v>
      </c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</row>
    <row r="32" spans="2:34" x14ac:dyDescent="0.35">
      <c r="B32" s="186"/>
      <c r="C32" s="187"/>
      <c r="D32" s="34" t="s">
        <v>14</v>
      </c>
      <c r="E32" s="44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</row>
    <row r="33" spans="2:34" ht="6" customHeight="1" x14ac:dyDescent="0.35">
      <c r="B33" s="184" t="s">
        <v>24</v>
      </c>
      <c r="C33" s="185"/>
      <c r="D33" s="41"/>
      <c r="E33" s="42"/>
      <c r="F33" s="188" t="str">
        <f>'[5]Form P2KB 01'!F33:AH34</f>
        <v>Tangerang Selatan</v>
      </c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</row>
    <row r="34" spans="2:34" x14ac:dyDescent="0.35">
      <c r="B34" s="186"/>
      <c r="C34" s="187"/>
      <c r="D34" s="34" t="s">
        <v>14</v>
      </c>
      <c r="E34" s="44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</row>
    <row r="35" spans="2:34" ht="5.25" customHeight="1" x14ac:dyDescent="0.35">
      <c r="B35" s="184" t="s">
        <v>25</v>
      </c>
      <c r="C35" s="185"/>
      <c r="D35" s="41"/>
      <c r="E35" s="42"/>
      <c r="F35" s="188" t="str">
        <f>'[5]Form P2KB 01'!F35:AH36</f>
        <v>Banten</v>
      </c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</row>
    <row r="36" spans="2:34" x14ac:dyDescent="0.35">
      <c r="B36" s="186"/>
      <c r="C36" s="187"/>
      <c r="D36" s="34" t="s">
        <v>14</v>
      </c>
      <c r="E36" s="44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</row>
    <row r="37" spans="2:34" ht="4.5" customHeight="1" x14ac:dyDescent="0.35">
      <c r="B37" s="184" t="s">
        <v>26</v>
      </c>
      <c r="C37" s="185"/>
      <c r="D37" s="41"/>
      <c r="E37" s="42"/>
      <c r="F37" s="188">
        <f>'[5]Form P2KB 01'!F37:AH38</f>
        <v>15318</v>
      </c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</row>
    <row r="38" spans="2:34" x14ac:dyDescent="0.35">
      <c r="B38" s="186"/>
      <c r="C38" s="187"/>
      <c r="D38" s="34" t="s">
        <v>14</v>
      </c>
      <c r="E38" s="44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</row>
    <row r="39" spans="2:34" ht="5.25" customHeight="1" x14ac:dyDescent="0.35">
      <c r="B39" s="184" t="s">
        <v>27</v>
      </c>
      <c r="C39" s="185"/>
      <c r="D39" s="41"/>
      <c r="E39" s="42"/>
      <c r="F39" s="188">
        <f>'[5]Form P2KB 01'!F39:AH40</f>
        <v>0</v>
      </c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</row>
    <row r="40" spans="2:34" x14ac:dyDescent="0.35">
      <c r="B40" s="186"/>
      <c r="C40" s="187"/>
      <c r="D40" s="34" t="s">
        <v>14</v>
      </c>
      <c r="E40" s="44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</row>
    <row r="41" spans="2:34" ht="6" customHeight="1" x14ac:dyDescent="0.35">
      <c r="B41" s="184" t="s">
        <v>28</v>
      </c>
      <c r="C41" s="185"/>
      <c r="D41" s="41"/>
      <c r="E41" s="42"/>
      <c r="F41" s="188">
        <f>'[5]Form P2KB 01'!F41:AH42</f>
        <v>0</v>
      </c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</row>
    <row r="42" spans="2:34" ht="15.75" customHeight="1" x14ac:dyDescent="0.35">
      <c r="B42" s="186"/>
      <c r="C42" s="187"/>
      <c r="D42" s="34" t="s">
        <v>14</v>
      </c>
      <c r="E42" s="44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</row>
    <row r="43" spans="2:34" ht="6" customHeight="1" x14ac:dyDescent="0.35">
      <c r="B43" s="184" t="s">
        <v>29</v>
      </c>
      <c r="C43" s="185"/>
      <c r="D43" s="41"/>
      <c r="E43" s="42"/>
      <c r="F43" s="188" t="str">
        <f>'[5]Form P2KB 01'!F43:AH44</f>
        <v>081316113630</v>
      </c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</row>
    <row r="44" spans="2:34" x14ac:dyDescent="0.35">
      <c r="B44" s="186"/>
      <c r="C44" s="187"/>
      <c r="D44" s="34" t="s">
        <v>14</v>
      </c>
      <c r="E44" s="44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</row>
    <row r="45" spans="2:34" ht="6" customHeight="1" x14ac:dyDescent="0.35">
      <c r="B45" s="184" t="s">
        <v>30</v>
      </c>
      <c r="C45" s="185"/>
      <c r="D45" s="197" t="s">
        <v>14</v>
      </c>
      <c r="E45" s="42"/>
      <c r="F45" s="188" t="str">
        <f>'[5]Form P2KB 01'!F45:AH47</f>
        <v>eirenesimatupang@gmail.com</v>
      </c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</row>
    <row r="46" spans="2:34" x14ac:dyDescent="0.35">
      <c r="B46" s="195"/>
      <c r="C46" s="196"/>
      <c r="D46" s="198"/>
      <c r="E46" s="42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</row>
    <row r="47" spans="2:34" ht="6" customHeight="1" x14ac:dyDescent="0.35">
      <c r="B47" s="186"/>
      <c r="C47" s="187"/>
      <c r="D47" s="201"/>
      <c r="E47" s="52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</row>
    <row r="48" spans="2:34" ht="42.75" customHeight="1" x14ac:dyDescent="0.35">
      <c r="B48" s="202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4"/>
      <c r="AB48" s="205" t="s">
        <v>31</v>
      </c>
      <c r="AC48" s="206"/>
      <c r="AD48" s="206"/>
      <c r="AE48" s="206"/>
      <c r="AF48" s="206"/>
      <c r="AG48" s="206"/>
      <c r="AH48" s="207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28">
        <f>[5]Profesional!I39+[5]Profesional!H82</f>
        <v>0</v>
      </c>
      <c r="AC49" s="229"/>
      <c r="AD49" s="229"/>
      <c r="AE49" s="229"/>
      <c r="AF49" s="229"/>
      <c r="AG49" s="229"/>
      <c r="AH49" s="230"/>
    </row>
    <row r="50" spans="2:34" ht="16.5" customHeight="1" x14ac:dyDescent="0.35">
      <c r="B50" s="59" t="s">
        <v>32</v>
      </c>
      <c r="C50" s="237" t="s">
        <v>33</v>
      </c>
      <c r="D50" s="212"/>
      <c r="E50" s="212"/>
      <c r="F50" s="213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31"/>
      <c r="AC50" s="232"/>
      <c r="AD50" s="232"/>
      <c r="AE50" s="232"/>
      <c r="AF50" s="232"/>
      <c r="AG50" s="232"/>
      <c r="AH50" s="233"/>
    </row>
    <row r="51" spans="2:34" ht="15.75" customHeight="1" x14ac:dyDescent="0.35">
      <c r="B51" s="64"/>
      <c r="C51" s="237" t="s">
        <v>35</v>
      </c>
      <c r="D51" s="212"/>
      <c r="E51" s="212"/>
      <c r="F51" s="213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34"/>
      <c r="AC51" s="235"/>
      <c r="AD51" s="235"/>
      <c r="AE51" s="235"/>
      <c r="AF51" s="235"/>
      <c r="AG51" s="235"/>
      <c r="AH51" s="236"/>
    </row>
    <row r="52" spans="2:34" ht="20.25" customHeight="1" x14ac:dyDescent="0.35">
      <c r="B52" s="70"/>
      <c r="C52" s="211"/>
      <c r="D52" s="212"/>
      <c r="E52" s="212"/>
      <c r="F52" s="213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208">
        <f>[5]Profesional!H125</f>
        <v>0</v>
      </c>
      <c r="AC52" s="209"/>
      <c r="AD52" s="209"/>
      <c r="AE52" s="209"/>
      <c r="AF52" s="209"/>
      <c r="AG52" s="209"/>
      <c r="AH52" s="210"/>
    </row>
    <row r="53" spans="2:34" ht="20.25" customHeight="1" x14ac:dyDescent="0.35">
      <c r="B53" s="70"/>
      <c r="C53" s="211"/>
      <c r="D53" s="212"/>
      <c r="E53" s="212"/>
      <c r="F53" s="213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208">
        <f>[5]Profesional!I182</f>
        <v>0</v>
      </c>
      <c r="AC53" s="209"/>
      <c r="AD53" s="209"/>
      <c r="AE53" s="209"/>
      <c r="AF53" s="209"/>
      <c r="AG53" s="209"/>
      <c r="AH53" s="210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208">
        <f>[5]Profesional!G199+[5]Profesional!G229+[5]Profesional!G245+[5]Profesional!H262</f>
        <v>45</v>
      </c>
      <c r="AC54" s="209"/>
      <c r="AD54" s="209"/>
      <c r="AE54" s="209"/>
      <c r="AF54" s="209"/>
      <c r="AG54" s="209"/>
      <c r="AH54" s="210"/>
    </row>
    <row r="55" spans="2:34" ht="17.25" customHeight="1" x14ac:dyDescent="0.35">
      <c r="B55" s="70"/>
      <c r="C55" s="211"/>
      <c r="D55" s="212"/>
      <c r="E55" s="212"/>
      <c r="F55" s="213"/>
      <c r="G55" s="214">
        <v>5</v>
      </c>
      <c r="H55" s="216" t="s">
        <v>40</v>
      </c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8"/>
      <c r="AB55" s="222">
        <f>SUM(AB49:AH54)</f>
        <v>45</v>
      </c>
      <c r="AC55" s="223"/>
      <c r="AD55" s="223"/>
      <c r="AE55" s="223"/>
      <c r="AF55" s="223"/>
      <c r="AG55" s="223"/>
      <c r="AH55" s="224"/>
    </row>
    <row r="56" spans="2:34" ht="3.75" customHeight="1" x14ac:dyDescent="0.35">
      <c r="B56" s="83"/>
      <c r="C56" s="84"/>
      <c r="D56" s="84"/>
      <c r="E56" s="84"/>
      <c r="F56" s="85"/>
      <c r="G56" s="215"/>
      <c r="H56" s="219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1"/>
      <c r="AB56" s="225"/>
      <c r="AC56" s="226"/>
      <c r="AD56" s="226"/>
      <c r="AE56" s="226"/>
      <c r="AF56" s="226"/>
      <c r="AG56" s="226"/>
      <c r="AH56" s="227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208">
        <f>[5]Pembelajaran!H29</f>
        <v>78</v>
      </c>
      <c r="AC57" s="209"/>
      <c r="AD57" s="209"/>
      <c r="AE57" s="209"/>
      <c r="AF57" s="209"/>
      <c r="AG57" s="209"/>
      <c r="AH57" s="210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208"/>
      <c r="AC58" s="209"/>
      <c r="AD58" s="209"/>
      <c r="AE58" s="209"/>
      <c r="AF58" s="209"/>
      <c r="AG58" s="209"/>
      <c r="AH58" s="210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208">
        <f>[5]Pembelajaran!G94+[5]Pembelajaran!G130</f>
        <v>0</v>
      </c>
      <c r="AC59" s="209"/>
      <c r="AD59" s="209"/>
      <c r="AE59" s="209"/>
      <c r="AF59" s="209"/>
      <c r="AG59" s="209"/>
      <c r="AH59" s="210"/>
    </row>
    <row r="60" spans="2:34" ht="18.75" customHeight="1" x14ac:dyDescent="0.35">
      <c r="B60" s="100"/>
      <c r="C60" s="92"/>
      <c r="D60" s="92"/>
      <c r="E60" s="92"/>
      <c r="F60" s="93"/>
      <c r="G60" s="214">
        <v>8</v>
      </c>
      <c r="H60" s="216" t="s">
        <v>45</v>
      </c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8"/>
      <c r="AB60" s="242">
        <f>SUM(AB57:AH59)</f>
        <v>78</v>
      </c>
      <c r="AC60" s="243"/>
      <c r="AD60" s="243"/>
      <c r="AE60" s="243"/>
      <c r="AF60" s="243"/>
      <c r="AG60" s="243"/>
      <c r="AH60" s="244"/>
    </row>
    <row r="61" spans="2:34" ht="3.75" customHeight="1" x14ac:dyDescent="0.35">
      <c r="B61" s="83"/>
      <c r="C61" s="101"/>
      <c r="D61" s="101"/>
      <c r="E61" s="101"/>
      <c r="F61" s="102"/>
      <c r="G61" s="215"/>
      <c r="H61" s="219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1"/>
      <c r="AB61" s="242"/>
      <c r="AC61" s="243"/>
      <c r="AD61" s="243"/>
      <c r="AE61" s="243"/>
      <c r="AF61" s="243"/>
      <c r="AG61" s="243"/>
      <c r="AH61" s="244"/>
    </row>
    <row r="62" spans="2:34" ht="4.5" customHeight="1" x14ac:dyDescent="0.35">
      <c r="B62" s="53"/>
      <c r="C62" s="54"/>
      <c r="D62" s="54"/>
      <c r="E62" s="54"/>
      <c r="F62" s="55"/>
      <c r="G62" s="245">
        <v>9</v>
      </c>
      <c r="H62" s="247" t="s">
        <v>46</v>
      </c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9"/>
      <c r="AB62" s="253">
        <f>'[5]Pengabdian Masy-Profesi'!I26</f>
        <v>0</v>
      </c>
      <c r="AC62" s="209"/>
      <c r="AD62" s="209"/>
      <c r="AE62" s="209"/>
      <c r="AF62" s="209"/>
      <c r="AG62" s="209"/>
      <c r="AH62" s="210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246"/>
      <c r="H63" s="250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  <c r="Z63" s="251"/>
      <c r="AA63" s="252"/>
      <c r="AB63" s="208"/>
      <c r="AC63" s="209"/>
      <c r="AD63" s="209"/>
      <c r="AE63" s="209"/>
      <c r="AF63" s="209"/>
      <c r="AG63" s="209"/>
      <c r="AH63" s="210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208">
        <f>'[5]Pengabdian Masy-Profesi'!H54</f>
        <v>0</v>
      </c>
      <c r="AC64" s="209"/>
      <c r="AD64" s="209"/>
      <c r="AE64" s="209"/>
      <c r="AF64" s="209"/>
      <c r="AG64" s="209"/>
      <c r="AH64" s="210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208">
        <f>'[5]Pengabdian Masy-Profesi'!G89</f>
        <v>0</v>
      </c>
      <c r="AC65" s="209"/>
      <c r="AD65" s="209"/>
      <c r="AE65" s="209"/>
      <c r="AF65" s="209"/>
      <c r="AG65" s="209"/>
      <c r="AH65" s="210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208">
        <f>'[5]Pengabdian Masy-Profesi'!G125</f>
        <v>0</v>
      </c>
      <c r="AC66" s="209"/>
      <c r="AD66" s="209"/>
      <c r="AE66" s="209"/>
      <c r="AF66" s="209"/>
      <c r="AG66" s="209"/>
      <c r="AH66" s="210"/>
    </row>
    <row r="67" spans="2:34" ht="15" customHeight="1" x14ac:dyDescent="0.35">
      <c r="B67" s="105"/>
      <c r="C67" s="92"/>
      <c r="D67" s="92"/>
      <c r="E67" s="92"/>
      <c r="F67" s="93"/>
      <c r="G67" s="214">
        <v>13</v>
      </c>
      <c r="H67" s="216" t="s">
        <v>54</v>
      </c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8"/>
      <c r="AB67" s="238">
        <f>SUM(AB62:AH66)</f>
        <v>0</v>
      </c>
      <c r="AC67" s="239"/>
      <c r="AD67" s="239"/>
      <c r="AE67" s="239"/>
      <c r="AF67" s="239"/>
      <c r="AG67" s="239"/>
      <c r="AH67" s="240"/>
    </row>
    <row r="68" spans="2:34" ht="3.75" customHeight="1" x14ac:dyDescent="0.35">
      <c r="B68" s="83"/>
      <c r="C68" s="101"/>
      <c r="D68" s="101"/>
      <c r="E68" s="101"/>
      <c r="F68" s="102"/>
      <c r="G68" s="215"/>
      <c r="H68" s="219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1"/>
      <c r="AB68" s="241"/>
      <c r="AC68" s="239"/>
      <c r="AD68" s="239"/>
      <c r="AE68" s="239"/>
      <c r="AF68" s="239"/>
      <c r="AG68" s="239"/>
      <c r="AH68" s="240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208">
        <f>'[5]Publikasi '!J17</f>
        <v>0</v>
      </c>
      <c r="AC69" s="209"/>
      <c r="AD69" s="209"/>
      <c r="AE69" s="209"/>
      <c r="AF69" s="209"/>
      <c r="AG69" s="209"/>
      <c r="AH69" s="210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208">
        <f>'[5]Publikasi '!I45</f>
        <v>0</v>
      </c>
      <c r="AC70" s="209"/>
      <c r="AD70" s="209"/>
      <c r="AE70" s="209"/>
      <c r="AF70" s="209"/>
      <c r="AG70" s="209"/>
      <c r="AH70" s="210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208">
        <f>'[5]Publikasi '!I61</f>
        <v>0</v>
      </c>
      <c r="AC71" s="209"/>
      <c r="AD71" s="209"/>
      <c r="AE71" s="209"/>
      <c r="AF71" s="209"/>
      <c r="AG71" s="209"/>
      <c r="AH71" s="210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208">
        <f>'[5]Publikasi '!G83</f>
        <v>0</v>
      </c>
      <c r="AC72" s="209"/>
      <c r="AD72" s="209"/>
      <c r="AE72" s="209"/>
      <c r="AF72" s="209"/>
      <c r="AG72" s="209"/>
      <c r="AH72" s="210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208">
        <f>'[5]Publikasi '!F100+'[5]Publikasi '!F118+'[5]Publikasi '!F136+'[5]Publikasi '!G154</f>
        <v>0</v>
      </c>
      <c r="AC73" s="209"/>
      <c r="AD73" s="209"/>
      <c r="AE73" s="209"/>
      <c r="AF73" s="209"/>
      <c r="AG73" s="209"/>
      <c r="AH73" s="210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208"/>
      <c r="AC74" s="209"/>
      <c r="AD74" s="209"/>
      <c r="AE74" s="209"/>
      <c r="AF74" s="209"/>
      <c r="AG74" s="209"/>
      <c r="AH74" s="210"/>
    </row>
    <row r="75" spans="2:34" ht="16.5" customHeight="1" x14ac:dyDescent="0.35">
      <c r="B75" s="100"/>
      <c r="C75" s="92"/>
      <c r="D75" s="92"/>
      <c r="E75" s="92"/>
      <c r="F75" s="93"/>
      <c r="G75" s="214">
        <v>19</v>
      </c>
      <c r="H75" s="257" t="s">
        <v>63</v>
      </c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9"/>
      <c r="AB75" s="260">
        <f>SUM(AB69:AH74)</f>
        <v>0</v>
      </c>
      <c r="AC75" s="261"/>
      <c r="AD75" s="261"/>
      <c r="AE75" s="261"/>
      <c r="AF75" s="261"/>
      <c r="AG75" s="261"/>
      <c r="AH75" s="262"/>
    </row>
    <row r="76" spans="2:34" ht="6" customHeight="1" x14ac:dyDescent="0.35">
      <c r="B76" s="83"/>
      <c r="C76" s="101"/>
      <c r="D76" s="101"/>
      <c r="E76" s="101"/>
      <c r="F76" s="102"/>
      <c r="G76" s="215"/>
      <c r="H76" s="257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9"/>
      <c r="AB76" s="263"/>
      <c r="AC76" s="264"/>
      <c r="AD76" s="264"/>
      <c r="AE76" s="264"/>
      <c r="AF76" s="264"/>
      <c r="AG76" s="264"/>
      <c r="AH76" s="265"/>
    </row>
    <row r="77" spans="2:34" ht="6" customHeight="1" x14ac:dyDescent="0.35">
      <c r="B77" s="100"/>
      <c r="C77" s="92"/>
      <c r="D77" s="92"/>
      <c r="E77" s="92"/>
      <c r="F77" s="93"/>
      <c r="G77" s="245">
        <v>20</v>
      </c>
      <c r="H77" s="254" t="s">
        <v>64</v>
      </c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6"/>
      <c r="AB77" s="208">
        <f>'[5]Pengembangan Ilmu'!G18</f>
        <v>0</v>
      </c>
      <c r="AC77" s="209"/>
      <c r="AD77" s="209"/>
      <c r="AE77" s="209"/>
      <c r="AF77" s="209"/>
      <c r="AG77" s="209"/>
      <c r="AH77" s="210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246"/>
      <c r="H78" s="254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6"/>
      <c r="AB78" s="208"/>
      <c r="AC78" s="209"/>
      <c r="AD78" s="209"/>
      <c r="AE78" s="209"/>
      <c r="AF78" s="209"/>
      <c r="AG78" s="209"/>
      <c r="AH78" s="210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208">
        <f>'[5]Pengembangan Ilmu'!H44</f>
        <v>0</v>
      </c>
      <c r="AC79" s="209"/>
      <c r="AD79" s="209"/>
      <c r="AE79" s="209"/>
      <c r="AF79" s="209"/>
      <c r="AG79" s="209"/>
      <c r="AH79" s="210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214">
        <v>22</v>
      </c>
      <c r="H80" s="257" t="s">
        <v>69</v>
      </c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9"/>
      <c r="AB80" s="241">
        <f>SUM(AB77:AH79)</f>
        <v>0</v>
      </c>
      <c r="AC80" s="239"/>
      <c r="AD80" s="239"/>
      <c r="AE80" s="239"/>
      <c r="AF80" s="239"/>
      <c r="AG80" s="239"/>
      <c r="AH80" s="240"/>
    </row>
    <row r="81" spans="2:34" ht="6" customHeight="1" x14ac:dyDescent="0.35">
      <c r="B81" s="118"/>
      <c r="C81" s="119"/>
      <c r="D81" s="119"/>
      <c r="E81" s="119"/>
      <c r="F81" s="120"/>
      <c r="G81" s="215"/>
      <c r="H81" s="257"/>
      <c r="I81" s="258"/>
      <c r="J81" s="258"/>
      <c r="K81" s="258"/>
      <c r="L81" s="258"/>
      <c r="M81" s="258"/>
      <c r="N81" s="258"/>
      <c r="O81" s="258"/>
      <c r="P81" s="258"/>
      <c r="Q81" s="258"/>
      <c r="R81" s="258"/>
      <c r="S81" s="258"/>
      <c r="T81" s="258"/>
      <c r="U81" s="258"/>
      <c r="V81" s="258"/>
      <c r="W81" s="258"/>
      <c r="X81" s="258"/>
      <c r="Y81" s="258"/>
      <c r="Z81" s="258"/>
      <c r="AA81" s="259"/>
      <c r="AB81" s="241"/>
      <c r="AC81" s="239"/>
      <c r="AD81" s="239"/>
      <c r="AE81" s="239"/>
      <c r="AF81" s="239"/>
      <c r="AG81" s="239"/>
      <c r="AH81" s="240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270" t="s">
        <v>72</v>
      </c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Z83" s="271"/>
      <c r="AA83" s="271"/>
      <c r="AB83" s="271"/>
      <c r="AC83" s="271"/>
      <c r="AD83" s="271"/>
      <c r="AE83" s="271"/>
      <c r="AF83" s="271"/>
      <c r="AG83" s="271"/>
      <c r="AH83" s="27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270" t="s">
        <v>74</v>
      </c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1"/>
      <c r="Z84" s="271"/>
      <c r="AA84" s="271"/>
      <c r="AB84" s="271"/>
      <c r="AC84" s="271"/>
      <c r="AD84" s="271"/>
      <c r="AE84" s="271"/>
      <c r="AF84" s="271"/>
      <c r="AG84" s="271"/>
      <c r="AH84" s="272"/>
    </row>
    <row r="85" spans="2:34" ht="15.75" customHeight="1" x14ac:dyDescent="0.35">
      <c r="B85" s="100"/>
      <c r="C85" s="92"/>
      <c r="D85" s="92"/>
      <c r="E85" s="92"/>
      <c r="F85" s="93"/>
      <c r="G85" s="270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1"/>
      <c r="AF85" s="271"/>
      <c r="AG85" s="271"/>
      <c r="AH85" s="272"/>
    </row>
    <row r="86" spans="2:34" ht="15" customHeight="1" x14ac:dyDescent="0.35">
      <c r="B86" s="100"/>
      <c r="C86" s="92"/>
      <c r="D86" s="92"/>
      <c r="E86" s="92"/>
      <c r="F86" s="93"/>
      <c r="G86" s="270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1"/>
      <c r="Z86" s="271"/>
      <c r="AA86" s="271"/>
      <c r="AB86" s="271"/>
      <c r="AC86" s="271"/>
      <c r="AD86" s="271"/>
      <c r="AE86" s="271"/>
      <c r="AF86" s="271"/>
      <c r="AG86" s="271"/>
      <c r="AH86" s="27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273" t="s">
        <v>90</v>
      </c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274"/>
      <c r="U88" s="274"/>
      <c r="V88" s="274"/>
      <c r="W88" s="274"/>
      <c r="X88" s="274"/>
      <c r="Y88" s="274"/>
      <c r="Z88" s="274"/>
      <c r="AA88" s="274"/>
      <c r="AB88" s="274"/>
      <c r="AC88" s="274"/>
      <c r="AD88" s="274"/>
      <c r="AE88" s="274"/>
      <c r="AF88" s="274"/>
      <c r="AG88" s="274"/>
      <c r="AH88" s="27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129"/>
      <c r="Y89" s="276"/>
      <c r="Z89" s="276"/>
      <c r="AA89" s="276"/>
      <c r="AB89" s="276"/>
      <c r="AC89" s="276"/>
      <c r="AD89" s="276"/>
      <c r="AE89" s="276"/>
      <c r="AF89" s="276"/>
      <c r="AG89" s="276"/>
      <c r="AH89" s="27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266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269"/>
      <c r="O101" s="269"/>
      <c r="P101" s="269"/>
      <c r="Q101" s="269"/>
      <c r="R101" s="269"/>
      <c r="S101" s="269"/>
      <c r="T101" s="269"/>
      <c r="U101" s="269"/>
      <c r="V101" s="269"/>
      <c r="W101" s="269"/>
      <c r="X101" s="139"/>
      <c r="Y101" s="269"/>
      <c r="Z101" s="269"/>
      <c r="AA101" s="269"/>
      <c r="AB101" s="269"/>
      <c r="AC101" s="269"/>
      <c r="AD101" s="269"/>
      <c r="AE101" s="269"/>
      <c r="AF101" s="269"/>
      <c r="AG101" s="269"/>
      <c r="AH101" s="26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18" right="0.16" top="0" bottom="0.02" header="0.16" footer="0.18"/>
  <pageSetup paperSize="9" scale="65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2018</vt:lpstr>
      <vt:lpstr>2019</vt:lpstr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2022-12-30T01:45:36Z</dcterms:created>
  <dcterms:modified xsi:type="dcterms:W3CDTF">2023-01-20T09:45:10Z</dcterms:modified>
</cp:coreProperties>
</file>