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M Yamin Lubis\P2KB\"/>
    </mc:Choice>
  </mc:AlternateContent>
  <xr:revisionPtr revIDLastSave="0" documentId="13_ncr:1_{DC410A2D-2EE3-49BD-AA4D-D44B66FF4DA1}" xr6:coauthVersionLast="45" xr6:coauthVersionMax="45" xr10:uidLastSave="{00000000-0000-0000-0000-000000000000}"/>
  <bookViews>
    <workbookView xWindow="-110" yWindow="-110" windowWidth="19420" windowHeight="10420" activeTab="4" xr2:uid="{28642563-C0EB-40A8-BC28-CAC200D831AD}"/>
  </bookViews>
  <sheets>
    <sheet name="2020" sheetId="5" r:id="rId1"/>
    <sheet name="2019" sheetId="4" r:id="rId2"/>
    <sheet name="2018" sheetId="3" r:id="rId3"/>
    <sheet name="2017" sheetId="2" r:id="rId4"/>
    <sheet name="2016" sheetId="1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9" i="5" l="1"/>
  <c r="AB77" i="5"/>
  <c r="AB80" i="5" s="1"/>
  <c r="AB73" i="5"/>
  <c r="AB72" i="5"/>
  <c r="AB71" i="5"/>
  <c r="AB70" i="5"/>
  <c r="AB75" i="5" s="1"/>
  <c r="AB69" i="5"/>
  <c r="AB66" i="5"/>
  <c r="AB65" i="5"/>
  <c r="AB64" i="5"/>
  <c r="AB62" i="5"/>
  <c r="AB67" i="5" s="1"/>
  <c r="AB59" i="5"/>
  <c r="AB60" i="5" s="1"/>
  <c r="AB57" i="5"/>
  <c r="AB54" i="5"/>
  <c r="AB53" i="5"/>
  <c r="AB52" i="5"/>
  <c r="AB49" i="5"/>
  <c r="F45" i="5"/>
  <c r="F43" i="5"/>
  <c r="F41" i="5"/>
  <c r="F39" i="5"/>
  <c r="F37" i="5"/>
  <c r="F35" i="5"/>
  <c r="F33" i="5"/>
  <c r="F31" i="5"/>
  <c r="F30" i="5"/>
  <c r="F27" i="5"/>
  <c r="F25" i="5"/>
  <c r="F23" i="5"/>
  <c r="F22" i="5"/>
  <c r="F20" i="5"/>
  <c r="F18" i="5"/>
  <c r="AA16" i="5"/>
  <c r="Y16" i="5"/>
  <c r="W16" i="5"/>
  <c r="U16" i="5"/>
  <c r="T16" i="5"/>
  <c r="R16" i="5"/>
  <c r="Q16" i="5"/>
  <c r="P16" i="5"/>
  <c r="O16" i="5"/>
  <c r="M16" i="5"/>
  <c r="L16" i="5"/>
  <c r="K16" i="5"/>
  <c r="J16" i="5"/>
  <c r="H16" i="5"/>
  <c r="G16" i="5"/>
  <c r="F16" i="5"/>
  <c r="O13" i="5"/>
  <c r="N13" i="5"/>
  <c r="M13" i="5"/>
  <c r="L13" i="5"/>
  <c r="K13" i="5"/>
  <c r="I13" i="5"/>
  <c r="H13" i="5"/>
  <c r="G13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79" i="4"/>
  <c r="AB77" i="4"/>
  <c r="AB73" i="4"/>
  <c r="AB72" i="4"/>
  <c r="AB71" i="4"/>
  <c r="AB70" i="4"/>
  <c r="AB69" i="4"/>
  <c r="AB66" i="4"/>
  <c r="AB65" i="4"/>
  <c r="AB64" i="4"/>
  <c r="AB62" i="4"/>
  <c r="AB59" i="4"/>
  <c r="AB57" i="4"/>
  <c r="AB54" i="4"/>
  <c r="AB53" i="4"/>
  <c r="AB52" i="4"/>
  <c r="AB49" i="4"/>
  <c r="F45" i="4"/>
  <c r="F43" i="4"/>
  <c r="F41" i="4"/>
  <c r="F39" i="4"/>
  <c r="F37" i="4"/>
  <c r="F35" i="4"/>
  <c r="F33" i="4"/>
  <c r="F31" i="4"/>
  <c r="F30" i="4"/>
  <c r="F27" i="4"/>
  <c r="F25" i="4"/>
  <c r="F23" i="4"/>
  <c r="F22" i="4"/>
  <c r="F20" i="4"/>
  <c r="F18" i="4"/>
  <c r="AA16" i="4"/>
  <c r="Y16" i="4"/>
  <c r="W16" i="4"/>
  <c r="U16" i="4"/>
  <c r="T16" i="4"/>
  <c r="R16" i="4"/>
  <c r="Q16" i="4"/>
  <c r="P16" i="4"/>
  <c r="O16" i="4"/>
  <c r="M16" i="4"/>
  <c r="L16" i="4"/>
  <c r="K16" i="4"/>
  <c r="J16" i="4"/>
  <c r="H16" i="4"/>
  <c r="G16" i="4"/>
  <c r="F16" i="4"/>
  <c r="O13" i="4"/>
  <c r="N13" i="4"/>
  <c r="M13" i="4"/>
  <c r="L13" i="4"/>
  <c r="K13" i="4"/>
  <c r="I13" i="4"/>
  <c r="H13" i="4"/>
  <c r="G13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80" i="3"/>
  <c r="AB79" i="3"/>
  <c r="AB77" i="3"/>
  <c r="AB73" i="3"/>
  <c r="AB72" i="3"/>
  <c r="AB71" i="3"/>
  <c r="AB70" i="3"/>
  <c r="AB69" i="3"/>
  <c r="AB66" i="3"/>
  <c r="AB65" i="3"/>
  <c r="AB64" i="3"/>
  <c r="AB62" i="3"/>
  <c r="AB67" i="3" s="1"/>
  <c r="AB59" i="3"/>
  <c r="AB57" i="3"/>
  <c r="AB54" i="3"/>
  <c r="AB53" i="3"/>
  <c r="AB52" i="3"/>
  <c r="AB49" i="3"/>
  <c r="F45" i="3"/>
  <c r="F43" i="3"/>
  <c r="F41" i="3"/>
  <c r="F39" i="3"/>
  <c r="F37" i="3"/>
  <c r="F35" i="3"/>
  <c r="F33" i="3"/>
  <c r="F31" i="3"/>
  <c r="F30" i="3"/>
  <c r="F27" i="3"/>
  <c r="F25" i="3"/>
  <c r="F23" i="3"/>
  <c r="F22" i="3"/>
  <c r="F20" i="3"/>
  <c r="F18" i="3"/>
  <c r="AA16" i="3"/>
  <c r="Y16" i="3"/>
  <c r="W16" i="3"/>
  <c r="U16" i="3"/>
  <c r="T16" i="3"/>
  <c r="R16" i="3"/>
  <c r="Q16" i="3"/>
  <c r="P16" i="3"/>
  <c r="O16" i="3"/>
  <c r="M16" i="3"/>
  <c r="L16" i="3"/>
  <c r="K16" i="3"/>
  <c r="J16" i="3"/>
  <c r="H16" i="3"/>
  <c r="G16" i="3"/>
  <c r="F16" i="3"/>
  <c r="O13" i="3"/>
  <c r="N13" i="3"/>
  <c r="M13" i="3"/>
  <c r="L13" i="3"/>
  <c r="K13" i="3"/>
  <c r="I13" i="3"/>
  <c r="H13" i="3"/>
  <c r="G13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79" i="2"/>
  <c r="AB77" i="2"/>
  <c r="AB80" i="2" s="1"/>
  <c r="AB73" i="2"/>
  <c r="AB72" i="2"/>
  <c r="AB71" i="2"/>
  <c r="AB70" i="2"/>
  <c r="AB69" i="2"/>
  <c r="AB66" i="2"/>
  <c r="AB65" i="2"/>
  <c r="AB64" i="2"/>
  <c r="AB62" i="2"/>
  <c r="AB59" i="2"/>
  <c r="AB57" i="2"/>
  <c r="AB54" i="2"/>
  <c r="AB53" i="2"/>
  <c r="AB52" i="2"/>
  <c r="AB49" i="2"/>
  <c r="F45" i="2"/>
  <c r="F43" i="2"/>
  <c r="F41" i="2"/>
  <c r="F39" i="2"/>
  <c r="F37" i="2"/>
  <c r="F35" i="2"/>
  <c r="F33" i="2"/>
  <c r="F31" i="2"/>
  <c r="F30" i="2"/>
  <c r="F27" i="2"/>
  <c r="F25" i="2"/>
  <c r="F23" i="2"/>
  <c r="F22" i="2"/>
  <c r="F20" i="2"/>
  <c r="F18" i="2"/>
  <c r="AA16" i="2"/>
  <c r="Y16" i="2"/>
  <c r="W16" i="2"/>
  <c r="U16" i="2"/>
  <c r="T16" i="2"/>
  <c r="R16" i="2"/>
  <c r="Q16" i="2"/>
  <c r="P16" i="2"/>
  <c r="O16" i="2"/>
  <c r="M16" i="2"/>
  <c r="L16" i="2"/>
  <c r="K16" i="2"/>
  <c r="J16" i="2"/>
  <c r="H16" i="2"/>
  <c r="G16" i="2"/>
  <c r="F16" i="2"/>
  <c r="O13" i="2"/>
  <c r="N13" i="2"/>
  <c r="M13" i="2"/>
  <c r="L13" i="2"/>
  <c r="K13" i="2"/>
  <c r="I13" i="2"/>
  <c r="H13" i="2"/>
  <c r="G13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79" i="1"/>
  <c r="AB77" i="1"/>
  <c r="AB73" i="1"/>
  <c r="AB72" i="1"/>
  <c r="AB71" i="1"/>
  <c r="AB70" i="1"/>
  <c r="AB69" i="1"/>
  <c r="AB66" i="1"/>
  <c r="AB65" i="1"/>
  <c r="AB64" i="1"/>
  <c r="AB62" i="1"/>
  <c r="AB59" i="1"/>
  <c r="AB57" i="1"/>
  <c r="AB60" i="1" s="1"/>
  <c r="AB54" i="1"/>
  <c r="AB53" i="1"/>
  <c r="AB52" i="1"/>
  <c r="AB49" i="1"/>
  <c r="F45" i="1"/>
  <c r="F43" i="1"/>
  <c r="F41" i="1"/>
  <c r="F39" i="1"/>
  <c r="F37" i="1"/>
  <c r="F35" i="1"/>
  <c r="F33" i="1"/>
  <c r="F31" i="1"/>
  <c r="F30" i="1"/>
  <c r="F27" i="1"/>
  <c r="F25" i="1"/>
  <c r="F23" i="1"/>
  <c r="F22" i="1"/>
  <c r="F20" i="1"/>
  <c r="F18" i="1"/>
  <c r="AA16" i="1"/>
  <c r="Y16" i="1"/>
  <c r="W16" i="1"/>
  <c r="U16" i="1"/>
  <c r="T16" i="1"/>
  <c r="R16" i="1"/>
  <c r="Q16" i="1"/>
  <c r="P16" i="1"/>
  <c r="O16" i="1"/>
  <c r="M16" i="1"/>
  <c r="L16" i="1"/>
  <c r="K16" i="1"/>
  <c r="J16" i="1"/>
  <c r="H16" i="1"/>
  <c r="G16" i="1"/>
  <c r="F16" i="1"/>
  <c r="O13" i="1"/>
  <c r="N13" i="1"/>
  <c r="M13" i="1"/>
  <c r="L13" i="1"/>
  <c r="K13" i="1"/>
  <c r="I13" i="1"/>
  <c r="H13" i="1"/>
  <c r="G13" i="1"/>
  <c r="F13" i="1"/>
  <c r="AG10" i="1"/>
  <c r="AF10" i="1"/>
  <c r="AD10" i="1"/>
  <c r="AC10" i="1"/>
  <c r="Z10" i="1"/>
  <c r="Y10" i="1"/>
  <c r="W10" i="1"/>
  <c r="V10" i="1"/>
  <c r="AE7" i="1"/>
  <c r="AB7" i="1"/>
  <c r="Y7" i="1"/>
  <c r="V7" i="1"/>
  <c r="AB60" i="3" l="1"/>
  <c r="AB55" i="4"/>
  <c r="AB75" i="1"/>
  <c r="AB55" i="3"/>
  <c r="AB80" i="1"/>
  <c r="AB67" i="2"/>
  <c r="AB75" i="4"/>
  <c r="AB60" i="4"/>
  <c r="AB75" i="2"/>
  <c r="AB67" i="4"/>
  <c r="AB80" i="4"/>
  <c r="AB60" i="2"/>
  <c r="AB67" i="1"/>
  <c r="AB55" i="2"/>
  <c r="AB75" i="3"/>
  <c r="AB55" i="1"/>
  <c r="AB5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3D357532-93BA-4042-8E2F-671BFB4961D5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31D72964-4538-4C0B-8425-29DCC68FE2BE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FCB6163D-CF58-4592-B106-601730D15B8C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16163242-41DB-48FC-B71B-7E49248D3127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96D702EC-8598-415F-AF73-CFD1560BF181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<sst xmlns="http://schemas.openxmlformats.org/spreadsheetml/2006/main" count="550" uniqueCount="91">
  <si>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</si>
  <si>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</si>
  <si>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</si>
  <si>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</si>
  <si>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</si>
  <si>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</si>
  <si>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</si>
  <si>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</si>
  <si>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</si>
  <si>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</si>
  <si>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</si>
  <si>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</si>
  <si>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</si>
  <si>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</si>
  <si>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</si>
  <si>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</si>
  <si>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</si>
  <si>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Tempat/Tanggal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</si>
  <si>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</si>
  <si>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</si>
  <si>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</si>
  <si>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</si>
  <si>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</si>
  <si>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</si>
  <si>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</si>
  <si>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</si>
  <si>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</si>
  <si>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</si>
  <si>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</si>
  <si>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</si>
  <si>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</si>
  <si>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</si>
  <si>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</si>
  <si>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</si>
  <si>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</si>
  <si>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</si>
  <si>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</si>
  <si>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</si>
  <si>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</si>
  <si>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</si>
  <si>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</si>
  <si>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</si>
  <si>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</si>
  <si>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</si>
  <si>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</si>
  <si>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</si>
  <si>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</si>
  <si>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</si>
  <si>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</si>
  <si>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</si>
  <si>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</si>
  <si>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</si>
  <si>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</si>
  <si>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</si>
  <si>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</si>
  <si>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</si>
  <si>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</si>
  <si>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</si>
  <si>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</si>
  <si>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</si>
  <si>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</si>
  <si>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</si>
  <si>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</si>
  <si>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</si>
  <si>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</si>
  <si>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</si>
  <si>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</si>
  <si>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</si>
  <si>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</si>
  <si>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</si>
  <si>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</si>
  <si>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</si>
  <si>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</si>
  <si>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</si>
  <si>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</si>
  <si>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............................... 2016</t>
  </si>
  <si>
    <t>TANDA-TANGAN</t>
  </si>
  <si>
    <t xml:space="preserve">NAMA KETUA KOMISI P2KB </t>
  </si>
  <si>
    <t>: Dr. Devy Juniarti Iskandar, SpPD, FINASIM</t>
  </si>
  <si>
    <t xml:space="preserve">CABANG     </t>
  </si>
  <si>
    <t>: Depok</t>
  </si>
  <si>
    <t>G.</t>
  </si>
  <si>
    <t>TEMBUSAN</t>
  </si>
  <si>
    <t>1)</t>
  </si>
  <si>
    <t>DOKTER YANG BERSANGKUTAN</t>
  </si>
  <si>
    <t>2)</t>
  </si>
  <si>
    <t>ARSIP KOMISI P2KB IPD CABANG</t>
  </si>
  <si>
    <t>Depok, ............................... 2017</t>
  </si>
  <si>
    <t>Depok, ............................... 2018</t>
  </si>
  <si>
    <t>Depok, ............................... 2019</t>
  </si>
  <si>
    <t>Depok, ...............................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</si>
</sst>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Symbol"/>
      <family val="1"/>
      <charset val="2"/>
    </font>
    <font>
      <sz val="9"/>
      <color theme="0"/>
      <name val="Arial"/>
      <family val="2"/>
    </font>
    <font>
      <b/>
      <sz val="9"/>
      <color theme="0"/>
      <name val="Symbol"/>
      <family val="1"/>
      <charset val="2"/>
    </font>
    <font>
      <sz val="11"/>
      <color theme="0"/>
      <name val="Symbol"/>
      <family val="1"/>
      <charset val="2"/>
    </font>
    <font>
      <sz val="11"/>
      <color theme="0"/>
      <name val="Arial"/>
      <family val="2"/>
    </font>
    <font>
      <b/>
      <sz val="11"/>
      <color theme="0"/>
      <name val="Calibri"/>
      <family val="2"/>
      <charset val="1"/>
      <scheme val="minor"/>
    </font>
    <font>
      <sz val="8"/>
      <color theme="0"/>
      <name val="Arial"/>
      <family val="2"/>
    </font>
    <font>
      <sz val="8"/>
      <color theme="0"/>
      <name val="Calibri"/>
      <family val="2"/>
      <charset val="1"/>
      <scheme val="minor"/>
    </font>
    <font>
      <b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9"/>
      <color theme="0" tint="-4.9989318521683403E-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charset val="1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0"/>
      <name val="Calibri"/>
      <family val="2"/>
      <charset val="1"/>
      <scheme val="minor"/>
    </font>
    <font>
      <b/>
      <sz val="11"/>
      <color rgb="FFFF0000"/>
      <name val="Calibri"/>
      <family val="2"/>
      <charset val="1"/>
      <scheme val="minor"/>
    </font>
    <font>
      <b/>
      <sz val="10"/>
      <color theme="0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77">
    <xf numFmtId="0" fontId="0" fillId="0" borderId="0" xfId="0"/>
    <xf numFmtId="0" fontId="4" fillId="2" borderId="1" xfId="1" applyFont="1" applyFill="1" applyBorder="1"/>
    <xf numFmtId="0" fontId="4" fillId="2" borderId="3" xfId="1" applyFont="1" applyFill="1" applyBorder="1"/>
    <xf numFmtId="0" fontId="4" fillId="2" borderId="2" xfId="1" applyFont="1" applyFill="1" applyBorder="1"/>
    <xf numFmtId="0" fontId="3" fillId="0" borderId="0" xfId="1"/>
    <xf numFmtId="0" fontId="7" fillId="2" borderId="4" xfId="1" applyFont="1" applyFill="1" applyBorder="1" applyAlignment="1">
      <alignment horizontal="center"/>
    </xf>
    <xf numFmtId="0" fontId="4" fillId="2" borderId="0" xfId="1" applyFont="1" applyFill="1"/>
    <xf numFmtId="0" fontId="4" fillId="2" borderId="5" xfId="1" applyFont="1" applyFill="1" applyBorder="1"/>
    <xf numFmtId="0" fontId="10" fillId="2" borderId="4" xfId="1" applyFont="1" applyFill="1" applyBorder="1" applyAlignment="1">
      <alignment horizontal="center" vertical="center"/>
    </xf>
    <xf numFmtId="0" fontId="11" fillId="2" borderId="0" xfId="1" applyFont="1" applyFill="1"/>
    <xf numFmtId="0" fontId="12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4" fillId="2" borderId="4" xfId="1" applyFont="1" applyFill="1" applyBorder="1"/>
    <xf numFmtId="0" fontId="4" fillId="2" borderId="11" xfId="1" applyFont="1" applyFill="1" applyBorder="1"/>
    <xf numFmtId="0" fontId="17" fillId="2" borderId="0" xfId="1" applyFont="1" applyFill="1"/>
    <xf numFmtId="0" fontId="11" fillId="2" borderId="4" xfId="1" applyFont="1" applyFill="1" applyBorder="1"/>
    <xf numFmtId="0" fontId="9" fillId="2" borderId="0" xfId="1" applyFont="1" applyFill="1"/>
    <xf numFmtId="0" fontId="14" fillId="2" borderId="5" xfId="1" applyFont="1" applyFill="1" applyBorder="1"/>
    <xf numFmtId="0" fontId="6" fillId="2" borderId="16" xfId="1" applyFont="1" applyFill="1" applyBorder="1" applyAlignment="1">
      <alignment horizontal="center"/>
    </xf>
    <xf numFmtId="0" fontId="15" fillId="2" borderId="16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15" fillId="2" borderId="14" xfId="1" applyFont="1" applyFill="1" applyBorder="1" applyAlignment="1">
      <alignment horizontal="center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8" xfId="1" applyFont="1" applyFill="1" applyBorder="1"/>
    <xf numFmtId="0" fontId="3" fillId="5" borderId="0" xfId="1" applyFill="1"/>
    <xf numFmtId="0" fontId="3" fillId="6" borderId="3" xfId="1" applyFill="1" applyBorder="1"/>
    <xf numFmtId="0" fontId="3" fillId="6" borderId="16" xfId="1" applyFill="1" applyBorder="1" applyAlignment="1">
      <alignment horizontal="center" vertical="center"/>
    </xf>
    <xf numFmtId="0" fontId="3" fillId="6" borderId="16" xfId="1" applyFill="1" applyBorder="1" applyAlignment="1">
      <alignment horizontal="center"/>
    </xf>
    <xf numFmtId="0" fontId="3" fillId="6" borderId="0" xfId="1" applyFill="1" applyAlignment="1">
      <alignment horizontal="center"/>
    </xf>
    <xf numFmtId="0" fontId="3" fillId="6" borderId="0" xfId="1" applyFill="1"/>
    <xf numFmtId="0" fontId="18" fillId="3" borderId="6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/>
    </xf>
    <xf numFmtId="0" fontId="3" fillId="4" borderId="19" xfId="1" applyFill="1" applyBorder="1" applyAlignment="1">
      <alignment horizontal="center" vertical="center"/>
    </xf>
    <xf numFmtId="0" fontId="3" fillId="5" borderId="7" xfId="1" applyFill="1" applyBorder="1"/>
    <xf numFmtId="0" fontId="3" fillId="6" borderId="7" xfId="1" applyFill="1" applyBorder="1" applyAlignment="1">
      <alignment horizontal="center" vertical="center"/>
    </xf>
    <xf numFmtId="0" fontId="3" fillId="6" borderId="7" xfId="1" applyFill="1" applyBorder="1" applyAlignment="1">
      <alignment horizontal="center"/>
    </xf>
    <xf numFmtId="0" fontId="3" fillId="6" borderId="7" xfId="1" applyFill="1" applyBorder="1"/>
    <xf numFmtId="0" fontId="3" fillId="4" borderId="17" xfId="1" applyFill="1" applyBorder="1"/>
    <xf numFmtId="0" fontId="3" fillId="5" borderId="3" xfId="1" applyFill="1" applyBorder="1"/>
    <xf numFmtId="0" fontId="3" fillId="4" borderId="18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6" borderId="20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20" fillId="6" borderId="0" xfId="1" applyFont="1" applyFill="1" applyAlignment="1">
      <alignment horizontal="left"/>
    </xf>
    <xf numFmtId="0" fontId="20" fillId="6" borderId="7" xfId="1" applyFont="1" applyFill="1" applyBorder="1" applyAlignment="1">
      <alignment horizontal="left"/>
    </xf>
    <xf numFmtId="0" fontId="18" fillId="3" borderId="8" xfId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/>
    </xf>
    <xf numFmtId="0" fontId="21" fillId="3" borderId="5" xfId="1" applyFont="1" applyFill="1" applyBorder="1" applyAlignment="1">
      <alignment horizontal="left" vertical="center"/>
    </xf>
    <xf numFmtId="0" fontId="3" fillId="5" borderId="6" xfId="1" applyFill="1" applyBorder="1"/>
    <xf numFmtId="0" fontId="4" fillId="8" borderId="1" xfId="1" applyFont="1" applyFill="1" applyBorder="1"/>
    <xf numFmtId="0" fontId="4" fillId="8" borderId="3" xfId="1" applyFont="1" applyFill="1" applyBorder="1"/>
    <xf numFmtId="0" fontId="4" fillId="8" borderId="2" xfId="1" applyFont="1" applyFill="1" applyBorder="1"/>
    <xf numFmtId="0" fontId="3" fillId="2" borderId="17" xfId="1" applyFill="1" applyBorder="1"/>
    <xf numFmtId="0" fontId="3" fillId="9" borderId="0" xfId="1" applyFill="1"/>
    <xf numFmtId="0" fontId="23" fillId="9" borderId="0" xfId="1" applyFont="1" applyFill="1"/>
    <xf numFmtId="0" fontId="24" fillId="8" borderId="4" xfId="1" applyFont="1" applyFill="1" applyBorder="1" applyAlignment="1">
      <alignment horizontal="center" vertical="center"/>
    </xf>
    <xf numFmtId="0" fontId="25" fillId="2" borderId="18" xfId="1" applyFont="1" applyFill="1" applyBorder="1" applyAlignment="1">
      <alignment horizontal="center" vertical="center"/>
    </xf>
    <xf numFmtId="0" fontId="25" fillId="9" borderId="4" xfId="1" applyFont="1" applyFill="1" applyBorder="1" applyAlignment="1">
      <alignment horizontal="left" vertical="center"/>
    </xf>
    <xf numFmtId="0" fontId="23" fillId="9" borderId="0" xfId="1" applyFont="1" applyFill="1" applyAlignment="1">
      <alignment horizontal="left" vertical="center"/>
    </xf>
    <xf numFmtId="0" fontId="3" fillId="9" borderId="5" xfId="1" applyFill="1" applyBorder="1"/>
    <xf numFmtId="0" fontId="24" fillId="8" borderId="4" xfId="1" applyFont="1" applyFill="1" applyBorder="1"/>
    <xf numFmtId="0" fontId="25" fillId="2" borderId="19" xfId="1" applyFont="1" applyFill="1" applyBorder="1" applyAlignment="1">
      <alignment horizontal="center" vertical="center"/>
    </xf>
    <xf numFmtId="0" fontId="25" fillId="9" borderId="6" xfId="1" applyFont="1" applyFill="1" applyBorder="1" applyAlignment="1">
      <alignment horizontal="left" vertical="center"/>
    </xf>
    <xf numFmtId="0" fontId="23" fillId="9" borderId="7" xfId="1" applyFont="1" applyFill="1" applyBorder="1" applyAlignment="1">
      <alignment horizontal="left" vertical="center"/>
    </xf>
    <xf numFmtId="0" fontId="3" fillId="9" borderId="7" xfId="1" applyFill="1" applyBorder="1"/>
    <xf numFmtId="0" fontId="3" fillId="9" borderId="8" xfId="1" applyFill="1" applyBorder="1"/>
    <xf numFmtId="0" fontId="15" fillId="8" borderId="4" xfId="1" applyFont="1" applyFill="1" applyBorder="1"/>
    <xf numFmtId="0" fontId="25" fillId="2" borderId="24" xfId="1" applyFon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3" fillId="9" borderId="21" xfId="1" applyFill="1" applyBorder="1"/>
    <xf numFmtId="0" fontId="3" fillId="9" borderId="23" xfId="1" applyFill="1" applyBorder="1"/>
    <xf numFmtId="0" fontId="27" fillId="2" borderId="24" xfId="1" applyFont="1" applyFill="1" applyBorder="1" applyAlignment="1">
      <alignment horizontal="center" vertical="center"/>
    </xf>
    <xf numFmtId="0" fontId="28" fillId="9" borderId="21" xfId="1" applyFont="1" applyFill="1" applyBorder="1" applyAlignment="1">
      <alignment horizontal="left" vertical="center"/>
    </xf>
    <xf numFmtId="0" fontId="26" fillId="8" borderId="0" xfId="1" applyFont="1" applyFill="1" applyAlignment="1">
      <alignment horizontal="left" vertical="center"/>
    </xf>
    <xf numFmtId="0" fontId="15" fillId="8" borderId="0" xfId="1" applyFont="1" applyFill="1" applyAlignment="1">
      <alignment vertical="center"/>
    </xf>
    <xf numFmtId="0" fontId="15" fillId="8" borderId="5" xfId="1" applyFont="1" applyFill="1" applyBorder="1" applyAlignment="1">
      <alignment vertical="center"/>
    </xf>
    <xf numFmtId="0" fontId="25" fillId="9" borderId="22" xfId="1" applyFont="1" applyFill="1" applyBorder="1" applyAlignment="1">
      <alignment vertical="center"/>
    </xf>
    <xf numFmtId="0" fontId="4" fillId="8" borderId="6" xfId="1" applyFont="1" applyFill="1" applyBorder="1"/>
    <xf numFmtId="0" fontId="4" fillId="8" borderId="7" xfId="1" applyFont="1" applyFill="1" applyBorder="1" applyAlignment="1">
      <alignment vertical="center"/>
    </xf>
    <xf numFmtId="0" fontId="4" fillId="8" borderId="8" xfId="1" applyFont="1" applyFill="1" applyBorder="1" applyAlignment="1">
      <alignment vertical="center"/>
    </xf>
    <xf numFmtId="0" fontId="23" fillId="2" borderId="17" xfId="1" applyFont="1" applyFill="1" applyBorder="1" applyAlignment="1">
      <alignment horizontal="center" vertical="center"/>
    </xf>
    <xf numFmtId="0" fontId="3" fillId="9" borderId="1" xfId="1" applyFill="1" applyBorder="1"/>
    <xf numFmtId="0" fontId="3" fillId="9" borderId="3" xfId="1" applyFill="1" applyBorder="1"/>
    <xf numFmtId="0" fontId="3" fillId="9" borderId="2" xfId="1" applyFill="1" applyBorder="1"/>
    <xf numFmtId="0" fontId="9" fillId="8" borderId="4" xfId="1" applyFont="1" applyFill="1" applyBorder="1" applyAlignment="1">
      <alignment horizontal="center"/>
    </xf>
    <xf numFmtId="0" fontId="9" fillId="8" borderId="0" xfId="1" applyFont="1" applyFill="1"/>
    <xf numFmtId="0" fontId="4" fillId="8" borderId="0" xfId="1" applyFont="1" applyFill="1"/>
    <xf numFmtId="0" fontId="4" fillId="8" borderId="5" xfId="1" applyFont="1" applyFill="1" applyBorder="1"/>
    <xf numFmtId="0" fontId="25" fillId="9" borderId="6" xfId="1" applyFont="1" applyFill="1" applyBorder="1" applyAlignment="1">
      <alignment vertical="center"/>
    </xf>
    <xf numFmtId="0" fontId="27" fillId="9" borderId="7" xfId="1" applyFont="1" applyFill="1" applyBorder="1"/>
    <xf numFmtId="0" fontId="27" fillId="9" borderId="8" xfId="1" applyFont="1" applyFill="1" applyBorder="1"/>
    <xf numFmtId="0" fontId="9" fillId="8" borderId="4" xfId="1" applyFont="1" applyFill="1" applyBorder="1"/>
    <xf numFmtId="0" fontId="27" fillId="9" borderId="21" xfId="1" applyFont="1" applyFill="1" applyBorder="1"/>
    <xf numFmtId="0" fontId="27" fillId="9" borderId="23" xfId="1" applyFont="1" applyFill="1" applyBorder="1"/>
    <xf numFmtId="0" fontId="4" fillId="8" borderId="4" xfId="1" applyFont="1" applyFill="1" applyBorder="1"/>
    <xf numFmtId="0" fontId="4" fillId="8" borderId="7" xfId="1" applyFont="1" applyFill="1" applyBorder="1"/>
    <xf numFmtId="0" fontId="4" fillId="8" borderId="8" xfId="1" applyFont="1" applyFill="1" applyBorder="1"/>
    <xf numFmtId="0" fontId="31" fillId="8" borderId="4" xfId="1" applyFont="1" applyFill="1" applyBorder="1"/>
    <xf numFmtId="0" fontId="26" fillId="8" borderId="0" xfId="1" applyFont="1" applyFill="1"/>
    <xf numFmtId="0" fontId="26" fillId="8" borderId="4" xfId="1" applyFont="1" applyFill="1" applyBorder="1"/>
    <xf numFmtId="0" fontId="9" fillId="8" borderId="1" xfId="1" applyFont="1" applyFill="1" applyBorder="1" applyAlignment="1">
      <alignment horizontal="center"/>
    </xf>
    <xf numFmtId="0" fontId="9" fillId="8" borderId="3" xfId="1" applyFont="1" applyFill="1" applyBorder="1"/>
    <xf numFmtId="0" fontId="27" fillId="9" borderId="21" xfId="1" applyFont="1" applyFill="1" applyBorder="1" applyAlignment="1">
      <alignment vertical="center"/>
    </xf>
    <xf numFmtId="0" fontId="25" fillId="2" borderId="17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vertical="center"/>
    </xf>
    <xf numFmtId="0" fontId="27" fillId="9" borderId="3" xfId="1" applyFont="1" applyFill="1" applyBorder="1" applyAlignment="1">
      <alignment vertical="center"/>
    </xf>
    <xf numFmtId="0" fontId="27" fillId="9" borderId="3" xfId="1" applyFont="1" applyFill="1" applyBorder="1"/>
    <xf numFmtId="0" fontId="27" fillId="9" borderId="2" xfId="1" applyFont="1" applyFill="1" applyBorder="1"/>
    <xf numFmtId="0" fontId="27" fillId="9" borderId="7" xfId="1" applyFont="1" applyFill="1" applyBorder="1" applyAlignment="1">
      <alignment vertical="center"/>
    </xf>
    <xf numFmtId="0" fontId="33" fillId="8" borderId="4" xfId="1" applyFont="1" applyFill="1" applyBorder="1" applyAlignment="1">
      <alignment horizontal="center"/>
    </xf>
    <xf numFmtId="0" fontId="26" fillId="8" borderId="5" xfId="1" applyFont="1" applyFill="1" applyBorder="1"/>
    <xf numFmtId="0" fontId="33" fillId="8" borderId="4" xfId="1" applyFont="1" applyFill="1" applyBorder="1"/>
    <xf numFmtId="0" fontId="15" fillId="8" borderId="7" xfId="1" applyFont="1" applyFill="1" applyBorder="1"/>
    <xf numFmtId="0" fontId="26" fillId="8" borderId="7" xfId="1" applyFont="1" applyFill="1" applyBorder="1"/>
    <xf numFmtId="0" fontId="26" fillId="8" borderId="8" xfId="1" applyFont="1" applyFill="1" applyBorder="1"/>
    <xf numFmtId="0" fontId="15" fillId="8" borderId="0" xfId="1" applyFont="1" applyFill="1"/>
    <xf numFmtId="0" fontId="3" fillId="5" borderId="1" xfId="1" applyFill="1" applyBorder="1"/>
    <xf numFmtId="0" fontId="3" fillId="5" borderId="2" xfId="1" applyFill="1" applyBorder="1"/>
    <xf numFmtId="0" fontId="1" fillId="8" borderId="0" xfId="1" applyFont="1" applyFill="1"/>
    <xf numFmtId="0" fontId="27" fillId="5" borderId="4" xfId="1" applyFont="1" applyFill="1" applyBorder="1"/>
    <xf numFmtId="0" fontId="27" fillId="5" borderId="0" xfId="1" applyFont="1" applyFill="1"/>
    <xf numFmtId="0" fontId="27" fillId="5" borderId="5" xfId="1" applyFont="1" applyFill="1" applyBorder="1"/>
    <xf numFmtId="0" fontId="25" fillId="5" borderId="4" xfId="1" applyFont="1" applyFill="1" applyBorder="1"/>
    <xf numFmtId="0" fontId="25" fillId="5" borderId="0" xfId="1" applyFont="1" applyFill="1"/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/>
    <xf numFmtId="0" fontId="3" fillId="5" borderId="8" xfId="1" applyFill="1" applyBorder="1"/>
    <xf numFmtId="0" fontId="8" fillId="8" borderId="0" xfId="1" applyFont="1" applyFill="1"/>
    <xf numFmtId="0" fontId="23" fillId="5" borderId="4" xfId="1" applyFont="1" applyFill="1" applyBorder="1" applyAlignment="1">
      <alignment vertical="center"/>
    </xf>
    <xf numFmtId="0" fontId="23" fillId="5" borderId="0" xfId="1" applyFont="1" applyFill="1" applyAlignment="1">
      <alignment vertical="center"/>
    </xf>
    <xf numFmtId="0" fontId="23" fillId="5" borderId="5" xfId="1" applyFont="1" applyFill="1" applyBorder="1" applyAlignment="1">
      <alignment vertical="center"/>
    </xf>
    <xf numFmtId="0" fontId="3" fillId="5" borderId="4" xfId="1" applyFill="1" applyBorder="1"/>
    <xf numFmtId="0" fontId="3" fillId="5" borderId="5" xfId="1" applyFill="1" applyBorder="1"/>
    <xf numFmtId="0" fontId="23" fillId="0" borderId="0" xfId="1" applyFont="1"/>
    <xf numFmtId="0" fontId="23" fillId="0" borderId="0" xfId="1" applyFont="1" applyAlignment="1">
      <alignment horizontal="center" vertical="center"/>
    </xf>
    <xf numFmtId="0" fontId="34" fillId="0" borderId="0" xfId="1" applyFont="1" applyAlignment="1">
      <alignment vertical="center"/>
    </xf>
    <xf numFmtId="0" fontId="23" fillId="0" borderId="0" xfId="1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3" fillId="6" borderId="12" xfId="1" applyFill="1" applyBorder="1" applyAlignment="1">
      <alignment horizontal="center"/>
    </xf>
    <xf numFmtId="0" fontId="3" fillId="6" borderId="14" xfId="1" applyFill="1" applyBorder="1" applyAlignment="1">
      <alignment horizontal="center"/>
    </xf>
    <xf numFmtId="0" fontId="18" fillId="3" borderId="1" xfId="1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left" vertical="center"/>
    </xf>
    <xf numFmtId="0" fontId="18" fillId="3" borderId="6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/>
    </xf>
    <xf numFmtId="0" fontId="20" fillId="6" borderId="3" xfId="1" applyFont="1" applyFill="1" applyBorder="1" applyAlignment="1">
      <alignment horizontal="left" vertical="center"/>
    </xf>
    <xf numFmtId="0" fontId="20" fillId="6" borderId="7" xfId="1" applyFont="1" applyFill="1" applyBorder="1" applyAlignment="1">
      <alignment horizontal="left" vertical="center"/>
    </xf>
    <xf numFmtId="0" fontId="21" fillId="3" borderId="1" xfId="1" applyFont="1" applyFill="1" applyBorder="1" applyAlignment="1">
      <alignment horizontal="left" vertical="center"/>
    </xf>
    <xf numFmtId="0" fontId="21" fillId="3" borderId="2" xfId="1" applyFont="1" applyFill="1" applyBorder="1" applyAlignment="1">
      <alignment horizontal="left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left" vertical="center"/>
    </xf>
    <xf numFmtId="164" fontId="20" fillId="6" borderId="21" xfId="1" applyNumberFormat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3" fillId="4" borderId="17" xfId="1" applyFill="1" applyBorder="1" applyAlignment="1">
      <alignment horizontal="center" vertical="center"/>
    </xf>
    <xf numFmtId="0" fontId="3" fillId="4" borderId="18" xfId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3" fillId="4" borderId="19" xfId="1" applyFill="1" applyBorder="1" applyAlignment="1">
      <alignment horizontal="center" vertical="center"/>
    </xf>
    <xf numFmtId="0" fontId="3" fillId="7" borderId="22" xfId="1" applyFill="1" applyBorder="1" applyAlignment="1">
      <alignment horizontal="center"/>
    </xf>
    <xf numFmtId="0" fontId="3" fillId="7" borderId="21" xfId="1" applyFill="1" applyBorder="1" applyAlignment="1">
      <alignment horizontal="center"/>
    </xf>
    <xf numFmtId="0" fontId="3" fillId="7" borderId="23" xfId="1" applyFill="1" applyBorder="1" applyAlignment="1">
      <alignment horizontal="center"/>
    </xf>
    <xf numFmtId="0" fontId="22" fillId="7" borderId="22" xfId="1" applyFont="1" applyFill="1" applyBorder="1" applyAlignment="1">
      <alignment horizontal="center" vertical="center" wrapText="1"/>
    </xf>
    <xf numFmtId="0" fontId="22" fillId="7" borderId="21" xfId="1" applyFont="1" applyFill="1" applyBorder="1" applyAlignment="1">
      <alignment horizontal="center" vertical="center" wrapText="1"/>
    </xf>
    <xf numFmtId="0" fontId="22" fillId="7" borderId="23" xfId="1" applyFont="1" applyFill="1" applyBorder="1" applyAlignment="1">
      <alignment horizontal="center" vertical="center" wrapText="1"/>
    </xf>
    <xf numFmtId="0" fontId="3" fillId="5" borderId="22" xfId="1" applyFill="1" applyBorder="1" applyAlignment="1">
      <alignment horizontal="center" vertical="center"/>
    </xf>
    <xf numFmtId="0" fontId="3" fillId="5" borderId="21" xfId="1" applyFill="1" applyBorder="1" applyAlignment="1">
      <alignment horizontal="center" vertical="center"/>
    </xf>
    <xf numFmtId="0" fontId="3" fillId="5" borderId="23" xfId="1" applyFill="1" applyBorder="1" applyAlignment="1">
      <alignment horizontal="center" vertical="center"/>
    </xf>
    <xf numFmtId="0" fontId="26" fillId="8" borderId="0" xfId="1" applyFont="1" applyFill="1" applyAlignment="1">
      <alignment horizontal="left" vertical="center"/>
    </xf>
    <xf numFmtId="0" fontId="2" fillId="8" borderId="0" xfId="0" applyFont="1" applyFill="1"/>
    <xf numFmtId="0" fontId="2" fillId="8" borderId="5" xfId="0" applyFont="1" applyFill="1" applyBorder="1"/>
    <xf numFmtId="0" fontId="29" fillId="2" borderId="17" xfId="1" applyFont="1" applyFill="1" applyBorder="1" applyAlignment="1">
      <alignment horizontal="center" vertical="center"/>
    </xf>
    <xf numFmtId="0" fontId="29" fillId="2" borderId="19" xfId="1" applyFont="1" applyFill="1" applyBorder="1" applyAlignment="1">
      <alignment horizontal="center" vertical="center"/>
    </xf>
    <xf numFmtId="0" fontId="29" fillId="9" borderId="1" xfId="1" applyFont="1" applyFill="1" applyBorder="1" applyAlignment="1">
      <alignment horizontal="left" vertical="center"/>
    </xf>
    <xf numFmtId="0" fontId="29" fillId="9" borderId="3" xfId="1" applyFont="1" applyFill="1" applyBorder="1" applyAlignment="1">
      <alignment horizontal="left" vertical="center"/>
    </xf>
    <xf numFmtId="0" fontId="29" fillId="9" borderId="2" xfId="1" applyFont="1" applyFill="1" applyBorder="1" applyAlignment="1">
      <alignment horizontal="left" vertical="center"/>
    </xf>
    <xf numFmtId="0" fontId="29" fillId="9" borderId="6" xfId="1" applyFont="1" applyFill="1" applyBorder="1" applyAlignment="1">
      <alignment horizontal="left" vertical="center"/>
    </xf>
    <xf numFmtId="0" fontId="29" fillId="9" borderId="7" xfId="1" applyFont="1" applyFill="1" applyBorder="1" applyAlignment="1">
      <alignment horizontal="left" vertical="center"/>
    </xf>
    <xf numFmtId="0" fontId="29" fillId="9" borderId="8" xfId="1" applyFont="1" applyFill="1" applyBorder="1" applyAlignment="1">
      <alignment horizontal="left" vertical="center"/>
    </xf>
    <xf numFmtId="0" fontId="30" fillId="5" borderId="1" xfId="1" applyFont="1" applyFill="1" applyBorder="1" applyAlignment="1">
      <alignment horizontal="center" vertical="center"/>
    </xf>
    <xf numFmtId="0" fontId="30" fillId="5" borderId="3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center" vertical="center"/>
    </xf>
    <xf numFmtId="0" fontId="30" fillId="5" borderId="6" xfId="1" applyFont="1" applyFill="1" applyBorder="1" applyAlignment="1">
      <alignment horizontal="center" vertical="center"/>
    </xf>
    <xf numFmtId="0" fontId="30" fillId="5" borderId="7" xfId="1" applyFont="1" applyFill="1" applyBorder="1" applyAlignment="1">
      <alignment horizontal="center" vertical="center"/>
    </xf>
    <xf numFmtId="0" fontId="30" fillId="5" borderId="8" xfId="1" applyFont="1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3" fillId="5" borderId="3" xfId="1" applyFill="1" applyBorder="1" applyAlignment="1">
      <alignment horizontal="center" vertical="center"/>
    </xf>
    <xf numFmtId="0" fontId="3" fillId="5" borderId="2" xfId="1" applyFill="1" applyBorder="1" applyAlignment="1">
      <alignment horizontal="center" vertical="center"/>
    </xf>
    <xf numFmtId="0" fontId="3" fillId="5" borderId="4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5" borderId="5" xfId="1" applyFill="1" applyBorder="1" applyAlignment="1">
      <alignment horizontal="center" vertical="center"/>
    </xf>
    <xf numFmtId="0" fontId="3" fillId="5" borderId="6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3" fillId="5" borderId="8" xfId="1" applyFill="1" applyBorder="1" applyAlignment="1">
      <alignment horizontal="center" vertical="center"/>
    </xf>
    <xf numFmtId="0" fontId="9" fillId="8" borderId="0" xfId="1" applyFont="1" applyFill="1" applyAlignment="1">
      <alignment horizontal="left" vertical="center"/>
    </xf>
    <xf numFmtId="1" fontId="32" fillId="5" borderId="22" xfId="1" applyNumberFormat="1" applyFont="1" applyFill="1" applyBorder="1" applyAlignment="1">
      <alignment horizontal="center" vertical="center"/>
    </xf>
    <xf numFmtId="0" fontId="32" fillId="5" borderId="21" xfId="1" applyFont="1" applyFill="1" applyBorder="1" applyAlignment="1">
      <alignment horizontal="center" vertical="center"/>
    </xf>
    <xf numFmtId="0" fontId="32" fillId="5" borderId="23" xfId="1" applyFont="1" applyFill="1" applyBorder="1" applyAlignment="1">
      <alignment horizontal="center" vertical="center"/>
    </xf>
    <xf numFmtId="0" fontId="32" fillId="5" borderId="22" xfId="1" applyFont="1" applyFill="1" applyBorder="1" applyAlignment="1">
      <alignment horizontal="center" vertical="center"/>
    </xf>
    <xf numFmtId="0" fontId="30" fillId="5" borderId="22" xfId="1" applyFont="1" applyFill="1" applyBorder="1" applyAlignment="1">
      <alignment horizontal="center" vertical="center"/>
    </xf>
    <xf numFmtId="0" fontId="30" fillId="5" borderId="21" xfId="1" applyFont="1" applyFill="1" applyBorder="1" applyAlignment="1">
      <alignment horizontal="center" vertical="center"/>
    </xf>
    <xf numFmtId="0" fontId="30" fillId="5" borderId="23" xfId="1" applyFont="1" applyFill="1" applyBorder="1" applyAlignment="1">
      <alignment horizontal="center" vertical="center"/>
    </xf>
    <xf numFmtId="0" fontId="25" fillId="2" borderId="17" xfId="1" applyFont="1" applyFill="1" applyBorder="1" applyAlignment="1">
      <alignment horizontal="center" vertical="center"/>
    </xf>
    <xf numFmtId="0" fontId="25" fillId="2" borderId="19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horizontal="left" vertical="center"/>
    </xf>
    <xf numFmtId="0" fontId="25" fillId="9" borderId="3" xfId="1" applyFont="1" applyFill="1" applyBorder="1" applyAlignment="1">
      <alignment horizontal="left" vertical="center"/>
    </xf>
    <xf numFmtId="0" fontId="25" fillId="9" borderId="2" xfId="1" applyFont="1" applyFill="1" applyBorder="1" applyAlignment="1">
      <alignment horizontal="left" vertical="center"/>
    </xf>
    <xf numFmtId="0" fontId="25" fillId="9" borderId="6" xfId="1" applyFont="1" applyFill="1" applyBorder="1" applyAlignment="1">
      <alignment horizontal="left" vertical="center"/>
    </xf>
    <xf numFmtId="0" fontId="25" fillId="9" borderId="7" xfId="1" applyFont="1" applyFill="1" applyBorder="1" applyAlignment="1">
      <alignment horizontal="left" vertical="center"/>
    </xf>
    <xf numFmtId="0" fontId="25" fillId="9" borderId="8" xfId="1" applyFont="1" applyFill="1" applyBorder="1" applyAlignment="1">
      <alignment horizontal="left" vertical="center"/>
    </xf>
    <xf numFmtId="1" fontId="3" fillId="5" borderId="22" xfId="1" applyNumberForma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5" fillId="9" borderId="23" xfId="1" applyFont="1" applyFill="1" applyBorder="1" applyAlignment="1">
      <alignment horizontal="left" vertical="center"/>
    </xf>
    <xf numFmtId="0" fontId="29" fillId="9" borderId="22" xfId="1" applyFont="1" applyFill="1" applyBorder="1" applyAlignment="1">
      <alignment horizontal="left" vertical="center"/>
    </xf>
    <xf numFmtId="0" fontId="29" fillId="9" borderId="21" xfId="1" applyFont="1" applyFill="1" applyBorder="1" applyAlignment="1">
      <alignment horizontal="left" vertical="center"/>
    </xf>
    <xf numFmtId="0" fontId="29" fillId="9" borderId="23" xfId="1" applyFont="1" applyFill="1" applyBorder="1" applyAlignment="1">
      <alignment horizontal="left" vertical="center"/>
    </xf>
    <xf numFmtId="0" fontId="32" fillId="5" borderId="1" xfId="1" applyFont="1" applyFill="1" applyBorder="1" applyAlignment="1">
      <alignment horizontal="center" vertical="center"/>
    </xf>
    <xf numFmtId="0" fontId="32" fillId="5" borderId="3" xfId="1" applyFont="1" applyFill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/>
    </xf>
    <xf numFmtId="0" fontId="32" fillId="5" borderId="6" xfId="1" applyFont="1" applyFill="1" applyBorder="1" applyAlignment="1">
      <alignment horizontal="center" vertical="center"/>
    </xf>
    <xf numFmtId="0" fontId="32" fillId="5" borderId="7" xfId="1" applyFont="1" applyFill="1" applyBorder="1" applyAlignment="1">
      <alignment horizontal="center" vertical="center"/>
    </xf>
    <xf numFmtId="0" fontId="32" fillId="5" borderId="8" xfId="1" applyFont="1" applyFill="1" applyBorder="1" applyAlignment="1">
      <alignment horizontal="center" vertical="center"/>
    </xf>
    <xf numFmtId="0" fontId="3" fillId="5" borderId="6" xfId="1" applyFill="1" applyBorder="1" applyAlignment="1">
      <alignment horizontal="right" vertical="center"/>
    </xf>
    <xf numFmtId="0" fontId="3" fillId="5" borderId="7" xfId="1" applyFill="1" applyBorder="1" applyAlignment="1">
      <alignment horizontal="right" vertical="center"/>
    </xf>
    <xf numFmtId="0" fontId="3" fillId="5" borderId="8" xfId="1" applyFill="1" applyBorder="1" applyAlignment="1">
      <alignment horizontal="right" vertical="center"/>
    </xf>
    <xf numFmtId="0" fontId="23" fillId="0" borderId="0" xfId="1" applyFont="1" applyAlignment="1">
      <alignment horizontal="center" vertical="center"/>
    </xf>
    <xf numFmtId="0" fontId="25" fillId="5" borderId="4" xfId="1" applyFont="1" applyFill="1" applyBorder="1" applyAlignment="1">
      <alignment horizontal="left" vertical="center"/>
    </xf>
    <xf numFmtId="0" fontId="25" fillId="5" borderId="0" xfId="1" applyFont="1" applyFill="1" applyAlignment="1">
      <alignment horizontal="left" vertical="center"/>
    </xf>
    <xf numFmtId="0" fontId="25" fillId="5" borderId="5" xfId="1" applyFont="1" applyFill="1" applyBorder="1" applyAlignment="1">
      <alignment horizontal="left" vertical="center"/>
    </xf>
    <xf numFmtId="0" fontId="27" fillId="5" borderId="4" xfId="1" applyFont="1" applyFill="1" applyBorder="1" applyAlignment="1">
      <alignment horizontal="right" vertical="center"/>
    </xf>
    <xf numFmtId="0" fontId="27" fillId="5" borderId="0" xfId="1" applyFont="1" applyFill="1" applyAlignment="1">
      <alignment horizontal="right" vertical="center"/>
    </xf>
    <xf numFmtId="0" fontId="27" fillId="5" borderId="5" xfId="1" applyFont="1" applyFill="1" applyBorder="1" applyAlignment="1">
      <alignment horizontal="right" vertical="center"/>
    </xf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D728FC51-E477-4734-A000-C2FF2EA793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E70E9CA-4D29-4FBE-91C6-70C44A172A83}"/>
            </a:ext>
          </a:extLst>
        </xdr:cNvPr>
        <xdr:cNvGrpSpPr>
          <a:grpSpLocks/>
        </xdr:cNvGrpSpPr>
      </xdr:nvGrpSpPr>
      <xdr:grpSpPr bwMode="auto">
        <a:xfrm>
          <a:off x="155575" y="376238"/>
          <a:ext cx="1011238" cy="1181100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6EB384F3-8B75-48B2-AC5C-33ED590F452C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D23628CF-3757-45EF-ACC5-CEB6A1FC1D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387292</xdr:colOff>
      <xdr:row>49</xdr:row>
      <xdr:rowOff>89416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3F74FFA4-5B9D-463A-9FFC-0F7B9B12B076}"/>
            </a:ext>
          </a:extLst>
        </xdr:cNvPr>
        <xdr:cNvSpPr/>
      </xdr:nvSpPr>
      <xdr:spPr>
        <a:xfrm rot="10800000">
          <a:off x="8293608" y="6108192"/>
          <a:ext cx="755084" cy="839224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463550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A55C5CD5-5DCC-4355-8BD4-D808F50811D1}"/>
            </a:ext>
          </a:extLst>
        </xdr:cNvPr>
        <xdr:cNvSpPr/>
      </xdr:nvSpPr>
      <xdr:spPr>
        <a:xfrm rot="10800000">
          <a:off x="8121650" y="3041650"/>
          <a:ext cx="1003300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450850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659AA47C-2B54-4610-804C-8A9F622A203E}"/>
            </a:ext>
          </a:extLst>
        </xdr:cNvPr>
        <xdr:cNvSpPr/>
      </xdr:nvSpPr>
      <xdr:spPr>
        <a:xfrm rot="10800000">
          <a:off x="8267700" y="342900"/>
          <a:ext cx="844550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182558</xdr:colOff>
      <xdr:row>89</xdr:row>
      <xdr:rowOff>0</xdr:rowOff>
    </xdr:from>
    <xdr:to>
      <xdr:col>19</xdr:col>
      <xdr:colOff>181614</xdr:colOff>
      <xdr:row>91</xdr:row>
      <xdr:rowOff>157393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82938BF6-C2B6-4643-88CF-9D57E628FDBC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1">
              <a:lumMod val="75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005258" y="14185900"/>
          <a:ext cx="1446856" cy="5764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9702408-EE25-4D30-97BA-475210C800BA}"/>
            </a:ext>
          </a:extLst>
        </xdr:cNvPr>
        <xdr:cNvGrpSpPr>
          <a:grpSpLocks/>
        </xdr:cNvGrpSpPr>
      </xdr:nvGrpSpPr>
      <xdr:grpSpPr bwMode="auto">
        <a:xfrm>
          <a:off x="155575" y="376238"/>
          <a:ext cx="1011238" cy="1181100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5C8340F3-FD66-4F9C-BE10-C4B5D1D4D3CE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C2BDDE3C-DE20-42A0-9CB3-A1BA0136674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387292</xdr:colOff>
      <xdr:row>49</xdr:row>
      <xdr:rowOff>89416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F6E5DB53-02B5-421B-A93A-9BB33C9A6F1A}"/>
            </a:ext>
          </a:extLst>
        </xdr:cNvPr>
        <xdr:cNvSpPr/>
      </xdr:nvSpPr>
      <xdr:spPr>
        <a:xfrm rot="10800000">
          <a:off x="8293608" y="6108192"/>
          <a:ext cx="755084" cy="839224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463550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E90B2914-CA6D-4B32-9DF7-6B6A7B2EA018}"/>
            </a:ext>
          </a:extLst>
        </xdr:cNvPr>
        <xdr:cNvSpPr/>
      </xdr:nvSpPr>
      <xdr:spPr>
        <a:xfrm rot="10800000">
          <a:off x="8121650" y="3041650"/>
          <a:ext cx="1003300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450850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0898D638-782B-438A-8050-EAC6A44290E9}"/>
            </a:ext>
          </a:extLst>
        </xdr:cNvPr>
        <xdr:cNvSpPr/>
      </xdr:nvSpPr>
      <xdr:spPr>
        <a:xfrm rot="10800000">
          <a:off x="8267700" y="342900"/>
          <a:ext cx="844550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182558</xdr:colOff>
      <xdr:row>89</xdr:row>
      <xdr:rowOff>0</xdr:rowOff>
    </xdr:from>
    <xdr:to>
      <xdr:col>19</xdr:col>
      <xdr:colOff>181614</xdr:colOff>
      <xdr:row>91</xdr:row>
      <xdr:rowOff>157393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200EAD19-94F2-4036-A799-2E99CF7B9A87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1">
              <a:lumMod val="75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005258" y="14185900"/>
          <a:ext cx="1446856" cy="5764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BDA9CE9-A5F7-48DC-B7A7-8750A6CD480D}"/>
            </a:ext>
          </a:extLst>
        </xdr:cNvPr>
        <xdr:cNvGrpSpPr>
          <a:grpSpLocks/>
        </xdr:cNvGrpSpPr>
      </xdr:nvGrpSpPr>
      <xdr:grpSpPr bwMode="auto">
        <a:xfrm>
          <a:off x="155575" y="376238"/>
          <a:ext cx="1011238" cy="1181100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63ED67D7-24E6-46A9-8DB7-928BCE41AFB9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496A5F8E-3DEE-4455-80C7-8DBDC6FA94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387292</xdr:colOff>
      <xdr:row>49</xdr:row>
      <xdr:rowOff>89416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B8C13CA7-9B3A-4D6F-B65A-A99F0E7A0A71}"/>
            </a:ext>
          </a:extLst>
        </xdr:cNvPr>
        <xdr:cNvSpPr/>
      </xdr:nvSpPr>
      <xdr:spPr>
        <a:xfrm rot="10800000">
          <a:off x="8293608" y="6108192"/>
          <a:ext cx="755084" cy="839224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463550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CD265150-3B3A-4504-AC55-85064CD7DA25}"/>
            </a:ext>
          </a:extLst>
        </xdr:cNvPr>
        <xdr:cNvSpPr/>
      </xdr:nvSpPr>
      <xdr:spPr>
        <a:xfrm rot="10800000">
          <a:off x="8121650" y="3041650"/>
          <a:ext cx="1003300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450850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934C4000-5F3F-4DD6-84D8-E2D58D43183B}"/>
            </a:ext>
          </a:extLst>
        </xdr:cNvPr>
        <xdr:cNvSpPr/>
      </xdr:nvSpPr>
      <xdr:spPr>
        <a:xfrm rot="10800000">
          <a:off x="8267700" y="342900"/>
          <a:ext cx="844550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182558</xdr:colOff>
      <xdr:row>89</xdr:row>
      <xdr:rowOff>0</xdr:rowOff>
    </xdr:from>
    <xdr:to>
      <xdr:col>19</xdr:col>
      <xdr:colOff>181614</xdr:colOff>
      <xdr:row>91</xdr:row>
      <xdr:rowOff>157393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DACBACF8-33F9-4BAE-A69C-A279A009FB1D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1">
              <a:lumMod val="75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005258" y="14185900"/>
          <a:ext cx="1446856" cy="5764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7457B52-C848-4813-9C6D-B03609F75FA2}"/>
            </a:ext>
          </a:extLst>
        </xdr:cNvPr>
        <xdr:cNvGrpSpPr>
          <a:grpSpLocks/>
        </xdr:cNvGrpSpPr>
      </xdr:nvGrpSpPr>
      <xdr:grpSpPr bwMode="auto">
        <a:xfrm>
          <a:off x="155575" y="376238"/>
          <a:ext cx="1011238" cy="1181100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F3EEFD34-A14C-4A5E-B3DB-D1DB3D6DC3A9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2F46D2FE-FBFE-4906-B61E-74B16DA753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387292</xdr:colOff>
      <xdr:row>49</xdr:row>
      <xdr:rowOff>89416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D6342C2D-0F9E-4EF9-A851-6480803B3723}"/>
            </a:ext>
          </a:extLst>
        </xdr:cNvPr>
        <xdr:cNvSpPr/>
      </xdr:nvSpPr>
      <xdr:spPr>
        <a:xfrm rot="10800000">
          <a:off x="8293608" y="6108192"/>
          <a:ext cx="755084" cy="839224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463550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990C080D-2829-46EC-8691-D645E54F8BCD}"/>
            </a:ext>
          </a:extLst>
        </xdr:cNvPr>
        <xdr:cNvSpPr/>
      </xdr:nvSpPr>
      <xdr:spPr>
        <a:xfrm rot="10800000">
          <a:off x="8121650" y="3041650"/>
          <a:ext cx="1003300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450850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B7DE3FF5-DA1F-4A0F-8088-96D35DDDD55B}"/>
            </a:ext>
          </a:extLst>
        </xdr:cNvPr>
        <xdr:cNvSpPr/>
      </xdr:nvSpPr>
      <xdr:spPr>
        <a:xfrm rot="10800000">
          <a:off x="8267700" y="342900"/>
          <a:ext cx="844550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182558</xdr:colOff>
      <xdr:row>89</xdr:row>
      <xdr:rowOff>0</xdr:rowOff>
    </xdr:from>
    <xdr:to>
      <xdr:col>19</xdr:col>
      <xdr:colOff>181614</xdr:colOff>
      <xdr:row>91</xdr:row>
      <xdr:rowOff>157393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F95A1E9E-A45E-424D-BAB9-60789470B304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1">
              <a:lumMod val="75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005258" y="14185900"/>
          <a:ext cx="1446856" cy="5764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00C5E46-47BA-49C2-A991-2D57C5F23D21}"/>
            </a:ext>
          </a:extLst>
        </xdr:cNvPr>
        <xdr:cNvGrpSpPr>
          <a:grpSpLocks/>
        </xdr:cNvGrpSpPr>
      </xdr:nvGrpSpPr>
      <xdr:grpSpPr bwMode="auto">
        <a:xfrm>
          <a:off x="155575" y="376238"/>
          <a:ext cx="1011238" cy="1181100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10F2B606-03F8-400E-BFC4-084FFADCDE5B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953A3D5D-ECD2-4395-B635-DDCE5832DA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387292</xdr:colOff>
      <xdr:row>49</xdr:row>
      <xdr:rowOff>89416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0ADC1913-0986-43F9-B832-A5EA75EB8124}"/>
            </a:ext>
          </a:extLst>
        </xdr:cNvPr>
        <xdr:cNvSpPr/>
      </xdr:nvSpPr>
      <xdr:spPr>
        <a:xfrm rot="10800000">
          <a:off x="8293608" y="6108192"/>
          <a:ext cx="755084" cy="839224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463550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E3BBA528-037F-49C1-86E6-471EA6B66771}"/>
            </a:ext>
          </a:extLst>
        </xdr:cNvPr>
        <xdr:cNvSpPr/>
      </xdr:nvSpPr>
      <xdr:spPr>
        <a:xfrm rot="10800000">
          <a:off x="8121650" y="3041650"/>
          <a:ext cx="1003300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450850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32D02DC5-BAFE-4053-A9E6-6386A89E7AAF}"/>
            </a:ext>
          </a:extLst>
        </xdr:cNvPr>
        <xdr:cNvSpPr/>
      </xdr:nvSpPr>
      <xdr:spPr>
        <a:xfrm rot="10800000">
          <a:off x="8267700" y="342900"/>
          <a:ext cx="844550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182558</xdr:colOff>
      <xdr:row>89</xdr:row>
      <xdr:rowOff>0</xdr:rowOff>
    </xdr:from>
    <xdr:to>
      <xdr:col>19</xdr:col>
      <xdr:colOff>181614</xdr:colOff>
      <xdr:row>91</xdr:row>
      <xdr:rowOff>157393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C90E6E17-C521-4619-8C8F-3638EF14DBAF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1">
              <a:lumMod val="75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005258" y="14185900"/>
          <a:ext cx="1446856" cy="5764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1</v>
          </cell>
          <cell r="O16">
            <v>0</v>
          </cell>
          <cell r="P16">
            <v>0</v>
          </cell>
          <cell r="Q16">
            <v>2</v>
          </cell>
          <cell r="R16">
            <v>8</v>
          </cell>
          <cell r="T16">
            <v>0</v>
          </cell>
          <cell r="U16">
            <v>3</v>
          </cell>
          <cell r="W16">
            <v>0</v>
          </cell>
          <cell r="Y16">
            <v>0</v>
          </cell>
          <cell r="AA16">
            <v>9</v>
          </cell>
        </row>
        <row r="18">
          <cell r="F18" t="str">
            <v>M Yamin Lubis</v>
          </cell>
        </row>
        <row r="20">
          <cell r="F20" t="str">
            <v>Medan</v>
          </cell>
        </row>
        <row r="22">
          <cell r="F22">
            <v>21473</v>
          </cell>
        </row>
        <row r="23">
          <cell r="F23" t="str">
            <v>Spesialis Penyakit Dalam</v>
          </cell>
        </row>
        <row r="25">
          <cell r="F25">
            <v>44290</v>
          </cell>
        </row>
        <row r="27">
          <cell r="F27" t="str">
            <v>Jl. Raden Saleh (Studio Alam) Perumahan Kali baru permai Blok B2 No.1</v>
          </cell>
        </row>
        <row r="30">
          <cell r="F30" t="str">
            <v>Cilodong</v>
          </cell>
        </row>
        <row r="31">
          <cell r="F31" t="str">
            <v>Cilodong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9">
          <cell r="F39" t="str">
            <v>021 - 77841119</v>
          </cell>
        </row>
        <row r="43">
          <cell r="F43" t="str">
            <v>08127893389</v>
          </cell>
        </row>
        <row r="45">
          <cell r="F45" t="str">
            <v>yamin.lu_bis@yahoo.com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0</v>
          </cell>
        </row>
        <row r="182">
          <cell r="I182">
            <v>30</v>
          </cell>
        </row>
        <row r="199">
          <cell r="G199">
            <v>10</v>
          </cell>
        </row>
        <row r="229">
          <cell r="G229">
            <v>10</v>
          </cell>
        </row>
        <row r="245">
          <cell r="G245">
            <v>10</v>
          </cell>
        </row>
        <row r="262">
          <cell r="H262">
            <v>0</v>
          </cell>
        </row>
      </sheetData>
      <sheetData sheetId="3">
        <row r="39">
          <cell r="H39">
            <v>28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5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1</v>
          </cell>
          <cell r="O16">
            <v>0</v>
          </cell>
          <cell r="P16">
            <v>0</v>
          </cell>
          <cell r="Q16">
            <v>2</v>
          </cell>
          <cell r="R16">
            <v>8</v>
          </cell>
          <cell r="T16">
            <v>0</v>
          </cell>
          <cell r="U16">
            <v>3</v>
          </cell>
          <cell r="W16">
            <v>0</v>
          </cell>
          <cell r="Y16">
            <v>0</v>
          </cell>
          <cell r="AA16">
            <v>9</v>
          </cell>
        </row>
        <row r="18">
          <cell r="F18" t="str">
            <v>M Yamin Lubis</v>
          </cell>
        </row>
        <row r="20">
          <cell r="F20" t="str">
            <v>Medan</v>
          </cell>
        </row>
        <row r="22">
          <cell r="F22">
            <v>21473</v>
          </cell>
        </row>
        <row r="23">
          <cell r="F23" t="str">
            <v>Spesialis Penyakit Dalam</v>
          </cell>
        </row>
        <row r="25">
          <cell r="F25">
            <v>44290</v>
          </cell>
        </row>
        <row r="27">
          <cell r="F27" t="str">
            <v>Jl. Raden Saleh (Studio Alam) Perumahan Kali baru permai Blok B2 No.1</v>
          </cell>
        </row>
        <row r="30">
          <cell r="F30" t="str">
            <v>Cilodong</v>
          </cell>
        </row>
        <row r="31">
          <cell r="F31" t="str">
            <v>Cilodong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9">
          <cell r="F39" t="str">
            <v>021 - 77841119</v>
          </cell>
        </row>
        <row r="43">
          <cell r="F43" t="str">
            <v>08127893389</v>
          </cell>
        </row>
        <row r="45">
          <cell r="F45" t="str">
            <v>yamin.lu_bis@yahoo.com</v>
          </cell>
        </row>
      </sheetData>
      <sheetData sheetId="2">
        <row r="39">
          <cell r="I39">
            <v>9</v>
          </cell>
        </row>
        <row r="82">
          <cell r="H82">
            <v>0</v>
          </cell>
        </row>
        <row r="125">
          <cell r="H125">
            <v>1</v>
          </cell>
        </row>
        <row r="182">
          <cell r="I182">
            <v>0</v>
          </cell>
        </row>
        <row r="199">
          <cell r="G199">
            <v>25</v>
          </cell>
        </row>
        <row r="229">
          <cell r="G229">
            <v>10</v>
          </cell>
        </row>
        <row r="245">
          <cell r="G245">
            <v>25</v>
          </cell>
        </row>
        <row r="262">
          <cell r="H262">
            <v>0</v>
          </cell>
        </row>
      </sheetData>
      <sheetData sheetId="3">
        <row r="39">
          <cell r="H39">
            <v>69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8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8</v>
          </cell>
          <cell r="AC10">
            <v>1</v>
          </cell>
          <cell r="AD10">
            <v>2</v>
          </cell>
          <cell r="AF10">
            <v>1</v>
          </cell>
          <cell r="AG10">
            <v>8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1</v>
          </cell>
          <cell r="O16">
            <v>0</v>
          </cell>
          <cell r="P16">
            <v>0</v>
          </cell>
          <cell r="Q16">
            <v>2</v>
          </cell>
          <cell r="R16">
            <v>8</v>
          </cell>
          <cell r="T16">
            <v>0</v>
          </cell>
          <cell r="U16">
            <v>3</v>
          </cell>
          <cell r="W16">
            <v>0</v>
          </cell>
          <cell r="Y16">
            <v>0</v>
          </cell>
          <cell r="AA16">
            <v>9</v>
          </cell>
        </row>
        <row r="18">
          <cell r="F18" t="str">
            <v>M Yamin Lubis</v>
          </cell>
        </row>
        <row r="20">
          <cell r="F20" t="str">
            <v>Medan</v>
          </cell>
        </row>
        <row r="22">
          <cell r="F22">
            <v>21473</v>
          </cell>
        </row>
        <row r="23">
          <cell r="F23" t="str">
            <v>Spesialis Penyakit Dalam</v>
          </cell>
        </row>
        <row r="25">
          <cell r="F25">
            <v>44290</v>
          </cell>
        </row>
        <row r="27">
          <cell r="F27" t="str">
            <v>Jl. Raden Saleh (Studio Alam) Perumahan Kali baru permai Blok B2 No.1</v>
          </cell>
        </row>
        <row r="30">
          <cell r="F30" t="str">
            <v>Cilodong</v>
          </cell>
        </row>
        <row r="31">
          <cell r="F31" t="str">
            <v>Cilodong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9">
          <cell r="F39" t="str">
            <v>021 - 77841119</v>
          </cell>
        </row>
        <row r="43">
          <cell r="F43" t="str">
            <v>08127893389</v>
          </cell>
        </row>
        <row r="45">
          <cell r="F45" t="str">
            <v>yamin.lu_bis@yahoo.com</v>
          </cell>
        </row>
      </sheetData>
      <sheetData sheetId="2">
        <row r="39">
          <cell r="I39">
            <v>6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20</v>
          </cell>
        </row>
        <row r="229">
          <cell r="G229">
            <v>10</v>
          </cell>
        </row>
        <row r="245">
          <cell r="G245">
            <v>20</v>
          </cell>
        </row>
        <row r="262">
          <cell r="H262">
            <v>0</v>
          </cell>
        </row>
      </sheetData>
      <sheetData sheetId="3">
        <row r="39">
          <cell r="H39">
            <v>92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7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7</v>
          </cell>
          <cell r="AC10">
            <v>1</v>
          </cell>
          <cell r="AD10">
            <v>2</v>
          </cell>
          <cell r="AF10">
            <v>1</v>
          </cell>
          <cell r="AG10">
            <v>7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1</v>
          </cell>
          <cell r="O16">
            <v>0</v>
          </cell>
          <cell r="P16">
            <v>0</v>
          </cell>
          <cell r="Q16">
            <v>2</v>
          </cell>
          <cell r="R16">
            <v>8</v>
          </cell>
          <cell r="T16">
            <v>0</v>
          </cell>
          <cell r="U16">
            <v>3</v>
          </cell>
          <cell r="W16">
            <v>0</v>
          </cell>
          <cell r="Y16">
            <v>0</v>
          </cell>
          <cell r="AA16">
            <v>9</v>
          </cell>
        </row>
        <row r="18">
          <cell r="F18" t="str">
            <v>M Yamin Lubis</v>
          </cell>
        </row>
        <row r="20">
          <cell r="F20" t="str">
            <v>Medan</v>
          </cell>
        </row>
        <row r="22">
          <cell r="F22">
            <v>21473</v>
          </cell>
        </row>
        <row r="23">
          <cell r="F23" t="str">
            <v>Spesialis Penyakit Dalam</v>
          </cell>
        </row>
        <row r="25">
          <cell r="F25">
            <v>44290</v>
          </cell>
        </row>
        <row r="27">
          <cell r="F27" t="str">
            <v>Jl. Raden Saleh (Studio Alam) Perumahan Kali baru permai Blok B2 No.1</v>
          </cell>
        </row>
        <row r="30">
          <cell r="F30" t="str">
            <v>Cilodong</v>
          </cell>
        </row>
        <row r="31">
          <cell r="F31" t="str">
            <v>Cilodong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9">
          <cell r="F39" t="str">
            <v>021 - 77841119</v>
          </cell>
        </row>
        <row r="43">
          <cell r="F43" t="str">
            <v>08127893389</v>
          </cell>
        </row>
        <row r="45">
          <cell r="F45" t="str">
            <v>yamin.lu_bis@yahoo.com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20</v>
          </cell>
        </row>
        <row r="229">
          <cell r="G229">
            <v>10</v>
          </cell>
        </row>
        <row r="245">
          <cell r="G245">
            <v>20</v>
          </cell>
        </row>
        <row r="262">
          <cell r="H262">
            <v>0</v>
          </cell>
        </row>
      </sheetData>
      <sheetData sheetId="3">
        <row r="39">
          <cell r="H39">
            <v>27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6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6</v>
          </cell>
          <cell r="AC10">
            <v>1</v>
          </cell>
          <cell r="AD10">
            <v>2</v>
          </cell>
          <cell r="AF10">
            <v>1</v>
          </cell>
          <cell r="AG10">
            <v>6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1</v>
          </cell>
          <cell r="O16">
            <v>0</v>
          </cell>
          <cell r="P16">
            <v>0</v>
          </cell>
          <cell r="Q16">
            <v>2</v>
          </cell>
          <cell r="R16">
            <v>8</v>
          </cell>
          <cell r="T16">
            <v>0</v>
          </cell>
          <cell r="U16">
            <v>3</v>
          </cell>
          <cell r="W16">
            <v>0</v>
          </cell>
          <cell r="Y16">
            <v>0</v>
          </cell>
          <cell r="AA16">
            <v>9</v>
          </cell>
        </row>
        <row r="18">
          <cell r="F18" t="str">
            <v>M Yamin Lubis</v>
          </cell>
        </row>
        <row r="20">
          <cell r="F20" t="str">
            <v>Medan</v>
          </cell>
        </row>
        <row r="22">
          <cell r="F22">
            <v>21473</v>
          </cell>
        </row>
        <row r="23">
          <cell r="F23" t="str">
            <v>Spesialis Penyakit Dalam</v>
          </cell>
        </row>
        <row r="25">
          <cell r="F25">
            <v>44290</v>
          </cell>
        </row>
        <row r="27">
          <cell r="F27" t="str">
            <v>Jl. Raden Saleh (Studio Alam) Perumahan Kali baru permai Blok B2 No.1</v>
          </cell>
        </row>
        <row r="30">
          <cell r="F30" t="str">
            <v>Cilodong</v>
          </cell>
        </row>
        <row r="31">
          <cell r="F31" t="str">
            <v>Cilodong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9">
          <cell r="F39" t="str">
            <v>021 - 77841119</v>
          </cell>
        </row>
        <row r="43">
          <cell r="F43" t="str">
            <v>08127893389</v>
          </cell>
        </row>
        <row r="45">
          <cell r="F45" t="str">
            <v>yamin.lu_bis@yahoo.com</v>
          </cell>
        </row>
      </sheetData>
      <sheetData sheetId="2">
        <row r="39">
          <cell r="I39">
            <v>5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20</v>
          </cell>
        </row>
        <row r="229">
          <cell r="G229">
            <v>15</v>
          </cell>
        </row>
        <row r="245">
          <cell r="G245">
            <v>20</v>
          </cell>
        </row>
        <row r="262">
          <cell r="H262">
            <v>10</v>
          </cell>
        </row>
      </sheetData>
      <sheetData sheetId="3">
        <row r="39">
          <cell r="H39">
            <v>69</v>
          </cell>
        </row>
        <row r="104">
          <cell r="G104">
            <v>0</v>
          </cell>
        </row>
        <row r="140">
          <cell r="G14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45F4A-B8A8-43DD-8F09-C4E89F1D6AD8}">
  <sheetPr>
    <tabColor theme="1"/>
  </sheetPr>
  <dimension ref="B2:AH158"/>
  <sheetViews>
    <sheetView showGridLines="0" topLeftCell="A55" zoomScale="80" zoomScaleNormal="80" workbookViewId="0">
      <selection activeCell="AI72" sqref="AI72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156"/>
      <c r="C2" s="157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158"/>
      <c r="C3" s="159"/>
      <c r="D3" s="162" t="s">
        <v>0</v>
      </c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4"/>
      <c r="U3" s="165" t="s">
        <v>1</v>
      </c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7"/>
    </row>
    <row r="4" spans="2:34" ht="17.5" x14ac:dyDescent="0.35">
      <c r="B4" s="158"/>
      <c r="C4" s="159"/>
      <c r="D4" s="162" t="s">
        <v>2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4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158"/>
      <c r="C5" s="159"/>
      <c r="D5" s="168" t="s">
        <v>3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  <c r="U5" s="171" t="s">
        <v>4</v>
      </c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3"/>
    </row>
    <row r="6" spans="2:34" ht="12" customHeight="1" x14ac:dyDescent="0.35">
      <c r="B6" s="158"/>
      <c r="C6" s="159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174" t="s">
        <v>5</v>
      </c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6"/>
    </row>
    <row r="7" spans="2:34" x14ac:dyDescent="0.35">
      <c r="B7" s="158"/>
      <c r="C7" s="159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177">
        <f>'[1]Form P2KB 01'!V7:X8</f>
        <v>2</v>
      </c>
      <c r="W7" s="166"/>
      <c r="X7" s="178"/>
      <c r="Y7" s="146">
        <f>'[1]Form P2KB 01'!Y7:AA8</f>
        <v>0</v>
      </c>
      <c r="Z7" s="147"/>
      <c r="AA7" s="148"/>
      <c r="AB7" s="146">
        <f>'[1]Form P2KB 01'!AB7:AD8</f>
        <v>2</v>
      </c>
      <c r="AC7" s="147"/>
      <c r="AD7" s="148"/>
      <c r="AE7" s="146">
        <f>'[1]Form P2KB 01'!AE7:AG8</f>
        <v>0</v>
      </c>
      <c r="AF7" s="147"/>
      <c r="AG7" s="148"/>
      <c r="AH7" s="14"/>
    </row>
    <row r="8" spans="2:34" ht="7.5" customHeight="1" x14ac:dyDescent="0.35">
      <c r="B8" s="158"/>
      <c r="C8" s="159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179"/>
      <c r="W8" s="180"/>
      <c r="X8" s="181"/>
      <c r="Y8" s="149"/>
      <c r="Z8" s="150"/>
      <c r="AA8" s="151"/>
      <c r="AB8" s="149"/>
      <c r="AC8" s="150"/>
      <c r="AD8" s="151"/>
      <c r="AE8" s="149"/>
      <c r="AF8" s="150"/>
      <c r="AG8" s="151"/>
      <c r="AH8" s="14"/>
    </row>
    <row r="9" spans="2:34" ht="12.75" customHeight="1" x14ac:dyDescent="0.35">
      <c r="B9" s="158"/>
      <c r="C9" s="159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152" t="s">
        <v>9</v>
      </c>
      <c r="W9" s="152"/>
      <c r="X9" s="15"/>
      <c r="Y9" s="152" t="s">
        <v>10</v>
      </c>
      <c r="Z9" s="152"/>
      <c r="AA9" s="15"/>
      <c r="AB9" s="6"/>
      <c r="AC9" s="153" t="s">
        <v>9</v>
      </c>
      <c r="AD9" s="153"/>
      <c r="AE9" s="6"/>
      <c r="AF9" s="153" t="s">
        <v>10</v>
      </c>
      <c r="AG9" s="153"/>
      <c r="AH9" s="7"/>
    </row>
    <row r="10" spans="2:34" ht="13.5" customHeight="1" x14ac:dyDescent="0.35">
      <c r="B10" s="158"/>
      <c r="C10" s="159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'[1]Form P2KB 01'!V10</f>
        <v>0</v>
      </c>
      <c r="W10" s="20">
        <f>'[1]Form P2KB 01'!W10</f>
        <v>1</v>
      </c>
      <c r="X10" s="21"/>
      <c r="Y10" s="20">
        <f>'[1]Form P2KB 01'!Y10</f>
        <v>2</v>
      </c>
      <c r="Z10" s="22">
        <f>'[1]Form P2KB 01'!Z10</f>
        <v>0</v>
      </c>
      <c r="AA10" s="154" t="s">
        <v>12</v>
      </c>
      <c r="AB10" s="155"/>
      <c r="AC10" s="20">
        <f>'[1]Form P2KB 01'!AC10</f>
        <v>1</v>
      </c>
      <c r="AD10" s="20">
        <f>'[1]Form P2KB 01'!AD10</f>
        <v>2</v>
      </c>
      <c r="AE10" s="21"/>
      <c r="AF10" s="20">
        <f>'[1]Form P2KB 01'!AF10</f>
        <v>2</v>
      </c>
      <c r="AG10" s="20">
        <f>'[1]Form P2KB 01'!AG10</f>
        <v>0</v>
      </c>
      <c r="AH10" s="7"/>
    </row>
    <row r="11" spans="2:34" ht="6" customHeight="1" x14ac:dyDescent="0.35">
      <c r="B11" s="160"/>
      <c r="C11" s="161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184" t="s">
        <v>13</v>
      </c>
      <c r="C12" s="185"/>
      <c r="D12" s="197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195"/>
      <c r="C13" s="196"/>
      <c r="D13" s="198"/>
      <c r="E13" s="26"/>
      <c r="F13" s="28">
        <f>'[1]Form P2KB 01'!F13</f>
        <v>0</v>
      </c>
      <c r="G13" s="28">
        <f>'[1]Form P2KB 01'!G13</f>
        <v>0</v>
      </c>
      <c r="H13" s="28">
        <f>'[1]Form P2KB 01'!H13</f>
        <v>0</v>
      </c>
      <c r="I13" s="29">
        <f>'[1]Form P2KB 01'!I13</f>
        <v>0</v>
      </c>
      <c r="J13" s="30"/>
      <c r="K13" s="29">
        <f>'[1]Form P2KB 01'!K13</f>
        <v>0</v>
      </c>
      <c r="L13" s="29">
        <f>'[1]Form P2KB 01'!L13</f>
        <v>0</v>
      </c>
      <c r="M13" s="29">
        <f>'[1]Form P2KB 01'!M13</f>
        <v>0</v>
      </c>
      <c r="N13" s="29">
        <f>'[1]Form P2KB 01'!N13</f>
        <v>0</v>
      </c>
      <c r="O13" s="29">
        <f>'[1]Form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184" t="s">
        <v>15</v>
      </c>
      <c r="C15" s="185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195"/>
      <c r="C16" s="196"/>
      <c r="D16" s="41" t="s">
        <v>14</v>
      </c>
      <c r="E16" s="42"/>
      <c r="F16" s="28">
        <f>'[1]Form P2KB 01'!F16</f>
        <v>1</v>
      </c>
      <c r="G16" s="28">
        <f>'[1]Form P2KB 01'!G16</f>
        <v>3</v>
      </c>
      <c r="H16" s="28">
        <f>'[1]Form P2KB 01'!H16</f>
        <v>4</v>
      </c>
      <c r="I16" s="43"/>
      <c r="J16" s="28">
        <f>'[1]Form P2KB 01'!J16</f>
        <v>2</v>
      </c>
      <c r="K16" s="28">
        <f>'[1]Form P2KB 01'!K16</f>
        <v>0</v>
      </c>
      <c r="L16" s="28">
        <f>'[1]Form P2KB 01'!L16</f>
        <v>0</v>
      </c>
      <c r="M16" s="28">
        <f>'[1]Form P2KB 01'!M16</f>
        <v>1</v>
      </c>
      <c r="N16" s="43"/>
      <c r="O16" s="28">
        <f>'[1]Form P2KB 01'!O16</f>
        <v>0</v>
      </c>
      <c r="P16" s="28">
        <f>'[1]Form P2KB 01'!P16</f>
        <v>0</v>
      </c>
      <c r="Q16" s="28">
        <f>'[1]Form P2KB 01'!Q16</f>
        <v>2</v>
      </c>
      <c r="R16" s="28">
        <f>'[1]Form P2KB 01'!R16</f>
        <v>8</v>
      </c>
      <c r="S16" s="43"/>
      <c r="T16" s="28">
        <f>'[1]Form P2KB 01'!T16</f>
        <v>0</v>
      </c>
      <c r="U16" s="182">
        <f>'[1]Form P2KB 01'!U16:V16</f>
        <v>3</v>
      </c>
      <c r="V16" s="183"/>
      <c r="W16" s="182">
        <f>'[1]Form P2KB 01'!W16:X16</f>
        <v>0</v>
      </c>
      <c r="X16" s="183"/>
      <c r="Y16" s="182">
        <f>'[1]Form P2KB 01'!Y16:Z16</f>
        <v>0</v>
      </c>
      <c r="Z16" s="183"/>
      <c r="AA16" s="182">
        <f>'[1]Form P2KB 01'!AA16:AB16</f>
        <v>9</v>
      </c>
      <c r="AB16" s="183"/>
      <c r="AC16" s="31"/>
      <c r="AD16" s="31"/>
      <c r="AE16" s="31"/>
      <c r="AF16" s="31"/>
      <c r="AG16" s="31"/>
      <c r="AH16" s="31"/>
    </row>
    <row r="17" spans="2:34" ht="6" customHeight="1" x14ac:dyDescent="0.35">
      <c r="B17" s="186"/>
      <c r="C17" s="187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184" t="s">
        <v>16</v>
      </c>
      <c r="C18" s="185"/>
      <c r="D18" s="41"/>
      <c r="E18" s="42"/>
      <c r="F18" s="188" t="str">
        <f>'[1]Form P2KB 01'!F18:AG19</f>
        <v>M Yamin Lubis</v>
      </c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45"/>
    </row>
    <row r="19" spans="2:34" ht="15.5" x14ac:dyDescent="0.35">
      <c r="B19" s="186"/>
      <c r="C19" s="187"/>
      <c r="D19" s="34" t="s">
        <v>14</v>
      </c>
      <c r="E19" s="44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46"/>
    </row>
    <row r="20" spans="2:34" ht="6.75" customHeight="1" x14ac:dyDescent="0.35">
      <c r="B20" s="190" t="s">
        <v>17</v>
      </c>
      <c r="C20" s="191"/>
      <c r="D20" s="41"/>
      <c r="E20" s="42"/>
      <c r="F20" s="188" t="str">
        <f>'[1]Form P2KB 01'!F20:AH21</f>
        <v>Medan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x14ac:dyDescent="0.35">
      <c r="B21" s="192"/>
      <c r="C21" s="193"/>
      <c r="D21" s="34" t="s">
        <v>14</v>
      </c>
      <c r="E21" s="44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194">
        <f>'[1]Form P2KB 01'!F22</f>
        <v>21473</v>
      </c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</row>
    <row r="23" spans="2:34" ht="5.25" customHeight="1" x14ac:dyDescent="0.35">
      <c r="B23" s="184" t="s">
        <v>19</v>
      </c>
      <c r="C23" s="185"/>
      <c r="D23" s="41"/>
      <c r="E23" s="42"/>
      <c r="F23" s="188" t="str">
        <f>'[1]Form P2KB 01'!F23:AH24</f>
        <v>Spesialis Penyakit Dalam</v>
      </c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</row>
    <row r="24" spans="2:34" x14ac:dyDescent="0.35">
      <c r="B24" s="186"/>
      <c r="C24" s="187"/>
      <c r="D24" s="34" t="s">
        <v>14</v>
      </c>
      <c r="E24" s="44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</row>
    <row r="25" spans="2:34" ht="6" customHeight="1" x14ac:dyDescent="0.35">
      <c r="B25" s="184" t="s">
        <v>20</v>
      </c>
      <c r="C25" s="185"/>
      <c r="D25" s="41"/>
      <c r="E25" s="42"/>
      <c r="F25" s="188">
        <f>'[1]Form P2KB 01'!F25:AH26</f>
        <v>44290</v>
      </c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</row>
    <row r="26" spans="2:34" ht="15" customHeight="1" x14ac:dyDescent="0.35">
      <c r="B26" s="186"/>
      <c r="C26" s="187"/>
      <c r="D26" s="34" t="s">
        <v>14</v>
      </c>
      <c r="E26" s="44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</row>
    <row r="27" spans="2:34" ht="5.25" customHeight="1" x14ac:dyDescent="0.35">
      <c r="B27" s="48"/>
      <c r="C27" s="49"/>
      <c r="D27" s="41"/>
      <c r="E27" s="42"/>
      <c r="F27" s="188" t="str">
        <f>'[1]Form P2KB 01'!F27:AG29</f>
        <v>Jl. Raden Saleh (Studio Alam) Perumahan Kali baru permai Blok B2 No.1</v>
      </c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45"/>
    </row>
    <row r="29" spans="2:34" ht="3" customHeight="1" x14ac:dyDescent="0.35">
      <c r="B29" s="32"/>
      <c r="C29" s="47"/>
      <c r="D29" s="34"/>
      <c r="E29" s="44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46"/>
    </row>
    <row r="30" spans="2:34" ht="19.5" customHeight="1" x14ac:dyDescent="0.35">
      <c r="B30" s="186" t="s">
        <v>22</v>
      </c>
      <c r="C30" s="187"/>
      <c r="D30" s="34" t="s">
        <v>14</v>
      </c>
      <c r="E30" s="44"/>
      <c r="F30" s="189" t="str">
        <f>'[1]Form P2KB 01'!F30:AG30</f>
        <v>Cilodong</v>
      </c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46"/>
    </row>
    <row r="31" spans="2:34" ht="4.5" customHeight="1" x14ac:dyDescent="0.35">
      <c r="B31" s="184" t="s">
        <v>23</v>
      </c>
      <c r="C31" s="185"/>
      <c r="D31" s="41"/>
      <c r="E31" s="42"/>
      <c r="F31" s="188" t="str">
        <f>'[1]Form P2KB 01'!F31:AH32</f>
        <v>Cilodong</v>
      </c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</row>
    <row r="32" spans="2:34" x14ac:dyDescent="0.35">
      <c r="B32" s="186"/>
      <c r="C32" s="187"/>
      <c r="D32" s="34" t="s">
        <v>14</v>
      </c>
      <c r="E32" s="44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</row>
    <row r="33" spans="2:34" ht="6" customHeight="1" x14ac:dyDescent="0.35">
      <c r="B33" s="184" t="s">
        <v>24</v>
      </c>
      <c r="C33" s="185"/>
      <c r="D33" s="41"/>
      <c r="E33" s="42"/>
      <c r="F33" s="188" t="str">
        <f>'[1]Form P2KB 01'!F33:AH34</f>
        <v>Depok</v>
      </c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</row>
    <row r="34" spans="2:34" x14ac:dyDescent="0.35">
      <c r="B34" s="186"/>
      <c r="C34" s="187"/>
      <c r="D34" s="34" t="s">
        <v>14</v>
      </c>
      <c r="E34" s="44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</row>
    <row r="35" spans="2:34" ht="5.25" customHeight="1" x14ac:dyDescent="0.35">
      <c r="B35" s="184" t="s">
        <v>25</v>
      </c>
      <c r="C35" s="185"/>
      <c r="D35" s="41"/>
      <c r="E35" s="42"/>
      <c r="F35" s="188" t="str">
        <f>'[1]Form P2KB 01'!F35:AH36</f>
        <v>Jawa Barat</v>
      </c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</row>
    <row r="36" spans="2:34" x14ac:dyDescent="0.35">
      <c r="B36" s="186"/>
      <c r="C36" s="187"/>
      <c r="D36" s="34" t="s">
        <v>14</v>
      </c>
      <c r="E36" s="44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</row>
    <row r="37" spans="2:34" ht="4.5" customHeight="1" x14ac:dyDescent="0.35">
      <c r="B37" s="184" t="s">
        <v>26</v>
      </c>
      <c r="C37" s="185"/>
      <c r="D37" s="41"/>
      <c r="E37" s="42"/>
      <c r="F37" s="188">
        <f>'[1]Form P2KB 01'!F37:AH38</f>
        <v>0</v>
      </c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</row>
    <row r="38" spans="2:34" x14ac:dyDescent="0.35">
      <c r="B38" s="186"/>
      <c r="C38" s="187"/>
      <c r="D38" s="34" t="s">
        <v>14</v>
      </c>
      <c r="E38" s="44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</row>
    <row r="39" spans="2:34" ht="5.25" customHeight="1" x14ac:dyDescent="0.35">
      <c r="B39" s="184" t="s">
        <v>27</v>
      </c>
      <c r="C39" s="185"/>
      <c r="D39" s="41"/>
      <c r="E39" s="42"/>
      <c r="F39" s="188" t="str">
        <f>'[1]Form P2KB 01'!F39:AH40</f>
        <v>021 - 77841119</v>
      </c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</row>
    <row r="40" spans="2:34" x14ac:dyDescent="0.35">
      <c r="B40" s="186"/>
      <c r="C40" s="187"/>
      <c r="D40" s="34" t="s">
        <v>14</v>
      </c>
      <c r="E40" s="44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</row>
    <row r="41" spans="2:34" ht="6" customHeight="1" x14ac:dyDescent="0.35">
      <c r="B41" s="184" t="s">
        <v>28</v>
      </c>
      <c r="C41" s="185"/>
      <c r="D41" s="41"/>
      <c r="E41" s="42"/>
      <c r="F41" s="188">
        <f>'[1]Form P2KB 01'!F41:AH42</f>
        <v>0</v>
      </c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</row>
    <row r="42" spans="2:34" ht="15.75" customHeight="1" x14ac:dyDescent="0.35">
      <c r="B42" s="186"/>
      <c r="C42" s="187"/>
      <c r="D42" s="34" t="s">
        <v>14</v>
      </c>
      <c r="E42" s="44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</row>
    <row r="43" spans="2:34" ht="6" customHeight="1" x14ac:dyDescent="0.35">
      <c r="B43" s="184" t="s">
        <v>29</v>
      </c>
      <c r="C43" s="185"/>
      <c r="D43" s="41"/>
      <c r="E43" s="42"/>
      <c r="F43" s="188" t="str">
        <f>'[1]Form P2KB 01'!F43:AH44</f>
        <v>08127893389</v>
      </c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</row>
    <row r="44" spans="2:34" x14ac:dyDescent="0.35">
      <c r="B44" s="186"/>
      <c r="C44" s="187"/>
      <c r="D44" s="34" t="s">
        <v>14</v>
      </c>
      <c r="E44" s="44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</row>
    <row r="45" spans="2:34" ht="6" customHeight="1" x14ac:dyDescent="0.35">
      <c r="B45" s="184" t="s">
        <v>30</v>
      </c>
      <c r="C45" s="185"/>
      <c r="D45" s="197" t="s">
        <v>14</v>
      </c>
      <c r="E45" s="42"/>
      <c r="F45" s="188" t="str">
        <f>'[1]Form P2KB 01'!F45:AH47</f>
        <v>yamin.lu_bis@yahoo.com</v>
      </c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</row>
    <row r="46" spans="2:34" x14ac:dyDescent="0.35">
      <c r="B46" s="195"/>
      <c r="C46" s="196"/>
      <c r="D46" s="198"/>
      <c r="E46" s="42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</row>
    <row r="47" spans="2:34" ht="6" customHeight="1" x14ac:dyDescent="0.35">
      <c r="B47" s="186"/>
      <c r="C47" s="187"/>
      <c r="D47" s="200"/>
      <c r="E47" s="52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</row>
    <row r="48" spans="2:34" ht="42.75" customHeight="1" x14ac:dyDescent="0.35">
      <c r="B48" s="201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3"/>
      <c r="AB48" s="204" t="s">
        <v>31</v>
      </c>
      <c r="AC48" s="205"/>
      <c r="AD48" s="205"/>
      <c r="AE48" s="205"/>
      <c r="AF48" s="205"/>
      <c r="AG48" s="205"/>
      <c r="AH48" s="206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27">
        <f>[1]Profesional!I39+[1]Profesional!H82</f>
        <v>0</v>
      </c>
      <c r="AC49" s="228"/>
      <c r="AD49" s="228"/>
      <c r="AE49" s="228"/>
      <c r="AF49" s="228"/>
      <c r="AG49" s="228"/>
      <c r="AH49" s="229"/>
    </row>
    <row r="50" spans="2:34" ht="16.5" customHeight="1" x14ac:dyDescent="0.35">
      <c r="B50" s="59" t="s">
        <v>32</v>
      </c>
      <c r="C50" s="236" t="s">
        <v>33</v>
      </c>
      <c r="D50" s="211"/>
      <c r="E50" s="211"/>
      <c r="F50" s="212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30"/>
      <c r="AC50" s="231"/>
      <c r="AD50" s="231"/>
      <c r="AE50" s="231"/>
      <c r="AF50" s="231"/>
      <c r="AG50" s="231"/>
      <c r="AH50" s="232"/>
    </row>
    <row r="51" spans="2:34" ht="15.75" customHeight="1" x14ac:dyDescent="0.35">
      <c r="B51" s="64"/>
      <c r="C51" s="236" t="s">
        <v>35</v>
      </c>
      <c r="D51" s="211"/>
      <c r="E51" s="211"/>
      <c r="F51" s="212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33"/>
      <c r="AC51" s="234"/>
      <c r="AD51" s="234"/>
      <c r="AE51" s="234"/>
      <c r="AF51" s="234"/>
      <c r="AG51" s="234"/>
      <c r="AH51" s="235"/>
    </row>
    <row r="52" spans="2:34" ht="20.25" customHeight="1" x14ac:dyDescent="0.35">
      <c r="B52" s="70"/>
      <c r="C52" s="210"/>
      <c r="D52" s="211"/>
      <c r="E52" s="211"/>
      <c r="F52" s="212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207">
        <f>[1]Profesional!H125</f>
        <v>0</v>
      </c>
      <c r="AC52" s="208"/>
      <c r="AD52" s="208"/>
      <c r="AE52" s="208"/>
      <c r="AF52" s="208"/>
      <c r="AG52" s="208"/>
      <c r="AH52" s="209"/>
    </row>
    <row r="53" spans="2:34" ht="20.25" customHeight="1" x14ac:dyDescent="0.35">
      <c r="B53" s="70"/>
      <c r="C53" s="210"/>
      <c r="D53" s="211"/>
      <c r="E53" s="211"/>
      <c r="F53" s="212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207">
        <f>[1]Profesional!I182</f>
        <v>30</v>
      </c>
      <c r="AC53" s="208"/>
      <c r="AD53" s="208"/>
      <c r="AE53" s="208"/>
      <c r="AF53" s="208"/>
      <c r="AG53" s="208"/>
      <c r="AH53" s="209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207">
        <f>[1]Profesional!G199+[1]Profesional!G229+[1]Profesional!G245+[1]Profesional!H262</f>
        <v>30</v>
      </c>
      <c r="AC54" s="208"/>
      <c r="AD54" s="208"/>
      <c r="AE54" s="208"/>
      <c r="AF54" s="208"/>
      <c r="AG54" s="208"/>
      <c r="AH54" s="209"/>
    </row>
    <row r="55" spans="2:34" ht="17.25" customHeight="1" x14ac:dyDescent="0.35">
      <c r="B55" s="70"/>
      <c r="C55" s="210"/>
      <c r="D55" s="211"/>
      <c r="E55" s="211"/>
      <c r="F55" s="212"/>
      <c r="G55" s="213">
        <v>5</v>
      </c>
      <c r="H55" s="215" t="s">
        <v>40</v>
      </c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7"/>
      <c r="AB55" s="221">
        <f>SUM(AB49:AH54)</f>
        <v>60</v>
      </c>
      <c r="AC55" s="222"/>
      <c r="AD55" s="222"/>
      <c r="AE55" s="222"/>
      <c r="AF55" s="222"/>
      <c r="AG55" s="222"/>
      <c r="AH55" s="223"/>
    </row>
    <row r="56" spans="2:34" ht="3.75" customHeight="1" x14ac:dyDescent="0.35">
      <c r="B56" s="83"/>
      <c r="C56" s="84"/>
      <c r="D56" s="84"/>
      <c r="E56" s="84"/>
      <c r="F56" s="85"/>
      <c r="G56" s="214"/>
      <c r="H56" s="218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20"/>
      <c r="AB56" s="224"/>
      <c r="AC56" s="225"/>
      <c r="AD56" s="225"/>
      <c r="AE56" s="225"/>
      <c r="AF56" s="225"/>
      <c r="AG56" s="225"/>
      <c r="AH56" s="226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207">
        <f>[1]Pembelajaran!H39</f>
        <v>28</v>
      </c>
      <c r="AC57" s="208"/>
      <c r="AD57" s="208"/>
      <c r="AE57" s="208"/>
      <c r="AF57" s="208"/>
      <c r="AG57" s="208"/>
      <c r="AH57" s="209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207"/>
      <c r="AC58" s="208"/>
      <c r="AD58" s="208"/>
      <c r="AE58" s="208"/>
      <c r="AF58" s="208"/>
      <c r="AG58" s="208"/>
      <c r="AH58" s="209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207">
        <f>[1]Pembelajaran!G104+[1]Pembelajaran!G140</f>
        <v>0</v>
      </c>
      <c r="AC59" s="208"/>
      <c r="AD59" s="208"/>
      <c r="AE59" s="208"/>
      <c r="AF59" s="208"/>
      <c r="AG59" s="208"/>
      <c r="AH59" s="209"/>
    </row>
    <row r="60" spans="2:34" ht="18.75" customHeight="1" x14ac:dyDescent="0.35">
      <c r="B60" s="100"/>
      <c r="C60" s="92"/>
      <c r="D60" s="92"/>
      <c r="E60" s="92"/>
      <c r="F60" s="93"/>
      <c r="G60" s="213">
        <v>8</v>
      </c>
      <c r="H60" s="215" t="s">
        <v>45</v>
      </c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7"/>
      <c r="AB60" s="241">
        <f>SUM(AB57:AH59)</f>
        <v>28</v>
      </c>
      <c r="AC60" s="242"/>
      <c r="AD60" s="242"/>
      <c r="AE60" s="242"/>
      <c r="AF60" s="242"/>
      <c r="AG60" s="242"/>
      <c r="AH60" s="243"/>
    </row>
    <row r="61" spans="2:34" ht="3.75" customHeight="1" x14ac:dyDescent="0.35">
      <c r="B61" s="83"/>
      <c r="C61" s="101"/>
      <c r="D61" s="101"/>
      <c r="E61" s="101"/>
      <c r="F61" s="102"/>
      <c r="G61" s="214"/>
      <c r="H61" s="218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20"/>
      <c r="AB61" s="241"/>
      <c r="AC61" s="242"/>
      <c r="AD61" s="242"/>
      <c r="AE61" s="242"/>
      <c r="AF61" s="242"/>
      <c r="AG61" s="242"/>
      <c r="AH61" s="243"/>
    </row>
    <row r="62" spans="2:34" ht="4.5" customHeight="1" x14ac:dyDescent="0.35">
      <c r="B62" s="53"/>
      <c r="C62" s="54"/>
      <c r="D62" s="54"/>
      <c r="E62" s="54"/>
      <c r="F62" s="55"/>
      <c r="G62" s="244">
        <v>9</v>
      </c>
      <c r="H62" s="246" t="s">
        <v>46</v>
      </c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8"/>
      <c r="AB62" s="252">
        <f>'[1]Pengabdian Masy-Profesi'!I26</f>
        <v>0</v>
      </c>
      <c r="AC62" s="208"/>
      <c r="AD62" s="208"/>
      <c r="AE62" s="208"/>
      <c r="AF62" s="208"/>
      <c r="AG62" s="208"/>
      <c r="AH62" s="209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245"/>
      <c r="H63" s="249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  <c r="AA63" s="251"/>
      <c r="AB63" s="207"/>
      <c r="AC63" s="208"/>
      <c r="AD63" s="208"/>
      <c r="AE63" s="208"/>
      <c r="AF63" s="208"/>
      <c r="AG63" s="208"/>
      <c r="AH63" s="209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207">
        <f>'[1]Pengabdian Masy-Profesi'!H54</f>
        <v>0</v>
      </c>
      <c r="AC64" s="208"/>
      <c r="AD64" s="208"/>
      <c r="AE64" s="208"/>
      <c r="AF64" s="208"/>
      <c r="AG64" s="208"/>
      <c r="AH64" s="209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207">
        <f>'[1]Pengabdian Masy-Profesi'!G89</f>
        <v>2</v>
      </c>
      <c r="AC65" s="208"/>
      <c r="AD65" s="208"/>
      <c r="AE65" s="208"/>
      <c r="AF65" s="208"/>
      <c r="AG65" s="208"/>
      <c r="AH65" s="209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207">
        <f>'[1]Pengabdian Masy-Profesi'!G125</f>
        <v>5</v>
      </c>
      <c r="AC66" s="208"/>
      <c r="AD66" s="208"/>
      <c r="AE66" s="208"/>
      <c r="AF66" s="208"/>
      <c r="AG66" s="208"/>
      <c r="AH66" s="209"/>
    </row>
    <row r="67" spans="2:34" ht="15" customHeight="1" x14ac:dyDescent="0.35">
      <c r="B67" s="105"/>
      <c r="C67" s="92"/>
      <c r="D67" s="92"/>
      <c r="E67" s="92"/>
      <c r="F67" s="93"/>
      <c r="G67" s="213">
        <v>13</v>
      </c>
      <c r="H67" s="215" t="s">
        <v>54</v>
      </c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7"/>
      <c r="AB67" s="237">
        <f>SUM(AB62:AH66)</f>
        <v>7</v>
      </c>
      <c r="AC67" s="238"/>
      <c r="AD67" s="238"/>
      <c r="AE67" s="238"/>
      <c r="AF67" s="238"/>
      <c r="AG67" s="238"/>
      <c r="AH67" s="239"/>
    </row>
    <row r="68" spans="2:34" ht="3.75" customHeight="1" x14ac:dyDescent="0.35">
      <c r="B68" s="83"/>
      <c r="C68" s="101"/>
      <c r="D68" s="101"/>
      <c r="E68" s="101"/>
      <c r="F68" s="102"/>
      <c r="G68" s="214"/>
      <c r="H68" s="218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20"/>
      <c r="AB68" s="240"/>
      <c r="AC68" s="238"/>
      <c r="AD68" s="238"/>
      <c r="AE68" s="238"/>
      <c r="AF68" s="238"/>
      <c r="AG68" s="238"/>
      <c r="AH68" s="239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207">
        <f>'[1]Publikasi '!J17</f>
        <v>0</v>
      </c>
      <c r="AC69" s="208"/>
      <c r="AD69" s="208"/>
      <c r="AE69" s="208"/>
      <c r="AF69" s="208"/>
      <c r="AG69" s="208"/>
      <c r="AH69" s="209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207">
        <f>'[1]Publikasi '!I45</f>
        <v>0</v>
      </c>
      <c r="AC70" s="208"/>
      <c r="AD70" s="208"/>
      <c r="AE70" s="208"/>
      <c r="AF70" s="208"/>
      <c r="AG70" s="208"/>
      <c r="AH70" s="209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207">
        <f>'[1]Publikasi '!I61</f>
        <v>0</v>
      </c>
      <c r="AC71" s="208"/>
      <c r="AD71" s="208"/>
      <c r="AE71" s="208"/>
      <c r="AF71" s="208"/>
      <c r="AG71" s="208"/>
      <c r="AH71" s="209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207">
        <f>'[1]Publikasi '!G83</f>
        <v>0</v>
      </c>
      <c r="AC72" s="208"/>
      <c r="AD72" s="208"/>
      <c r="AE72" s="208"/>
      <c r="AF72" s="208"/>
      <c r="AG72" s="208"/>
      <c r="AH72" s="209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207">
        <f>'[1]Publikasi '!F100+'[1]Publikasi '!F118+'[1]Publikasi '!F136+'[1]Publikasi '!G154</f>
        <v>0</v>
      </c>
      <c r="AC73" s="208"/>
      <c r="AD73" s="208"/>
      <c r="AE73" s="208"/>
      <c r="AF73" s="208"/>
      <c r="AG73" s="208"/>
      <c r="AH73" s="209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207"/>
      <c r="AC74" s="208"/>
      <c r="AD74" s="208"/>
      <c r="AE74" s="208"/>
      <c r="AF74" s="208"/>
      <c r="AG74" s="208"/>
      <c r="AH74" s="209"/>
    </row>
    <row r="75" spans="2:34" ht="16.5" customHeight="1" x14ac:dyDescent="0.35">
      <c r="B75" s="100"/>
      <c r="C75" s="92"/>
      <c r="D75" s="92"/>
      <c r="E75" s="92"/>
      <c r="F75" s="93"/>
      <c r="G75" s="213">
        <v>19</v>
      </c>
      <c r="H75" s="256" t="s">
        <v>63</v>
      </c>
      <c r="I75" s="257"/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8"/>
      <c r="AB75" s="259">
        <f>SUM(AB69:AH74)</f>
        <v>0</v>
      </c>
      <c r="AC75" s="260"/>
      <c r="AD75" s="260"/>
      <c r="AE75" s="260"/>
      <c r="AF75" s="260"/>
      <c r="AG75" s="260"/>
      <c r="AH75" s="261"/>
    </row>
    <row r="76" spans="2:34" ht="6" customHeight="1" x14ac:dyDescent="0.35">
      <c r="B76" s="83"/>
      <c r="C76" s="101"/>
      <c r="D76" s="101"/>
      <c r="E76" s="101"/>
      <c r="F76" s="102"/>
      <c r="G76" s="214"/>
      <c r="H76" s="256"/>
      <c r="I76" s="257"/>
      <c r="J76" s="257"/>
      <c r="K76" s="257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  <c r="W76" s="257"/>
      <c r="X76" s="257"/>
      <c r="Y76" s="257"/>
      <c r="Z76" s="257"/>
      <c r="AA76" s="258"/>
      <c r="AB76" s="262"/>
      <c r="AC76" s="263"/>
      <c r="AD76" s="263"/>
      <c r="AE76" s="263"/>
      <c r="AF76" s="263"/>
      <c r="AG76" s="263"/>
      <c r="AH76" s="264"/>
    </row>
    <row r="77" spans="2:34" ht="6" customHeight="1" x14ac:dyDescent="0.35">
      <c r="B77" s="100"/>
      <c r="C77" s="92"/>
      <c r="D77" s="92"/>
      <c r="E77" s="92"/>
      <c r="F77" s="93"/>
      <c r="G77" s="244">
        <v>20</v>
      </c>
      <c r="H77" s="253" t="s">
        <v>64</v>
      </c>
      <c r="I77" s="254"/>
      <c r="J77" s="254"/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5"/>
      <c r="AB77" s="207">
        <f>'[1]Pengembangan Ilmu'!G18</f>
        <v>0</v>
      </c>
      <c r="AC77" s="208"/>
      <c r="AD77" s="208"/>
      <c r="AE77" s="208"/>
      <c r="AF77" s="208"/>
      <c r="AG77" s="208"/>
      <c r="AH77" s="209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245"/>
      <c r="H78" s="253"/>
      <c r="I78" s="254"/>
      <c r="J78" s="254"/>
      <c r="K78" s="254"/>
      <c r="L78" s="254"/>
      <c r="M78" s="254"/>
      <c r="N78" s="254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  <c r="AA78" s="255"/>
      <c r="AB78" s="207"/>
      <c r="AC78" s="208"/>
      <c r="AD78" s="208"/>
      <c r="AE78" s="208"/>
      <c r="AF78" s="208"/>
      <c r="AG78" s="208"/>
      <c r="AH78" s="209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207">
        <f>'[1]Pengembangan Ilmu'!H44</f>
        <v>0</v>
      </c>
      <c r="AC79" s="208"/>
      <c r="AD79" s="208"/>
      <c r="AE79" s="208"/>
      <c r="AF79" s="208"/>
      <c r="AG79" s="208"/>
      <c r="AH79" s="209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213">
        <v>22</v>
      </c>
      <c r="H80" s="256" t="s">
        <v>69</v>
      </c>
      <c r="I80" s="257"/>
      <c r="J80" s="257"/>
      <c r="K80" s="257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7"/>
      <c r="Z80" s="257"/>
      <c r="AA80" s="258"/>
      <c r="AB80" s="240">
        <f>SUM(AB77:AH79)</f>
        <v>0</v>
      </c>
      <c r="AC80" s="238"/>
      <c r="AD80" s="238"/>
      <c r="AE80" s="238"/>
      <c r="AF80" s="238"/>
      <c r="AG80" s="238"/>
      <c r="AH80" s="239"/>
    </row>
    <row r="81" spans="2:34" ht="6" customHeight="1" x14ac:dyDescent="0.35">
      <c r="B81" s="118"/>
      <c r="C81" s="119"/>
      <c r="D81" s="119"/>
      <c r="E81" s="119"/>
      <c r="F81" s="120"/>
      <c r="G81" s="214"/>
      <c r="H81" s="256"/>
      <c r="I81" s="257"/>
      <c r="J81" s="257"/>
      <c r="K81" s="257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  <c r="AA81" s="258"/>
      <c r="AB81" s="240"/>
      <c r="AC81" s="238"/>
      <c r="AD81" s="238"/>
      <c r="AE81" s="238"/>
      <c r="AF81" s="238"/>
      <c r="AG81" s="238"/>
      <c r="AH81" s="239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269" t="s">
        <v>72</v>
      </c>
      <c r="H83" s="270"/>
      <c r="I83" s="270"/>
      <c r="J83" s="270"/>
      <c r="K83" s="270"/>
      <c r="L83" s="270"/>
      <c r="M83" s="270"/>
      <c r="N83" s="270"/>
      <c r="O83" s="270"/>
      <c r="P83" s="270"/>
      <c r="Q83" s="270"/>
      <c r="R83" s="270"/>
      <c r="S83" s="270"/>
      <c r="T83" s="270"/>
      <c r="U83" s="270"/>
      <c r="V83" s="270"/>
      <c r="W83" s="270"/>
      <c r="X83" s="270"/>
      <c r="Y83" s="270"/>
      <c r="Z83" s="270"/>
      <c r="AA83" s="270"/>
      <c r="AB83" s="270"/>
      <c r="AC83" s="270"/>
      <c r="AD83" s="270"/>
      <c r="AE83" s="270"/>
      <c r="AF83" s="270"/>
      <c r="AG83" s="270"/>
      <c r="AH83" s="271"/>
    </row>
    <row r="84" spans="2:34" ht="15" customHeight="1" x14ac:dyDescent="0.35">
      <c r="B84" s="100"/>
      <c r="C84" s="124" t="s">
        <v>73</v>
      </c>
      <c r="D84" s="92"/>
      <c r="E84" s="92"/>
      <c r="F84" s="93"/>
      <c r="G84" s="269" t="s">
        <v>74</v>
      </c>
      <c r="H84" s="270"/>
      <c r="I84" s="270"/>
      <c r="J84" s="270"/>
      <c r="K84" s="270"/>
      <c r="L84" s="270"/>
      <c r="M84" s="270"/>
      <c r="N84" s="270"/>
      <c r="O84" s="270"/>
      <c r="P84" s="270"/>
      <c r="Q84" s="270"/>
      <c r="R84" s="270"/>
      <c r="S84" s="270"/>
      <c r="T84" s="270"/>
      <c r="U84" s="270"/>
      <c r="V84" s="270"/>
      <c r="W84" s="270"/>
      <c r="X84" s="270"/>
      <c r="Y84" s="270"/>
      <c r="Z84" s="270"/>
      <c r="AA84" s="270"/>
      <c r="AB84" s="270"/>
      <c r="AC84" s="270"/>
      <c r="AD84" s="270"/>
      <c r="AE84" s="270"/>
      <c r="AF84" s="270"/>
      <c r="AG84" s="270"/>
      <c r="AH84" s="271"/>
    </row>
    <row r="85" spans="2:34" ht="15.75" customHeight="1" x14ac:dyDescent="0.35">
      <c r="B85" s="100"/>
      <c r="C85" s="92"/>
      <c r="D85" s="92"/>
      <c r="E85" s="92"/>
      <c r="F85" s="93"/>
      <c r="G85" s="269"/>
      <c r="H85" s="270"/>
      <c r="I85" s="270"/>
      <c r="J85" s="270"/>
      <c r="K85" s="270"/>
      <c r="L85" s="270"/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1"/>
    </row>
    <row r="86" spans="2:34" ht="15" customHeight="1" x14ac:dyDescent="0.35">
      <c r="B86" s="100"/>
      <c r="C86" s="92"/>
      <c r="D86" s="92"/>
      <c r="E86" s="92"/>
      <c r="F86" s="93"/>
      <c r="G86" s="269"/>
      <c r="H86" s="270"/>
      <c r="I86" s="270"/>
      <c r="J86" s="270"/>
      <c r="K86" s="270"/>
      <c r="L86" s="270"/>
      <c r="M86" s="270"/>
      <c r="N86" s="270"/>
      <c r="O86" s="270"/>
      <c r="P86" s="270"/>
      <c r="Q86" s="270"/>
      <c r="R86" s="270"/>
      <c r="S86" s="270"/>
      <c r="T86" s="270"/>
      <c r="U86" s="270"/>
      <c r="V86" s="270"/>
      <c r="W86" s="270"/>
      <c r="X86" s="270"/>
      <c r="Y86" s="270"/>
      <c r="Z86" s="270"/>
      <c r="AA86" s="270"/>
      <c r="AB86" s="270"/>
      <c r="AC86" s="270"/>
      <c r="AD86" s="270"/>
      <c r="AE86" s="270"/>
      <c r="AF86" s="270"/>
      <c r="AG86" s="270"/>
      <c r="AH86" s="271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272" t="s">
        <v>90</v>
      </c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4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275"/>
      <c r="O89" s="275"/>
      <c r="P89" s="275"/>
      <c r="Q89" s="275"/>
      <c r="R89" s="275"/>
      <c r="S89" s="275"/>
      <c r="T89" s="275"/>
      <c r="U89" s="275"/>
      <c r="V89" s="275"/>
      <c r="W89" s="275"/>
      <c r="X89" s="129"/>
      <c r="Y89" s="275"/>
      <c r="Z89" s="275"/>
      <c r="AA89" s="275"/>
      <c r="AB89" s="275"/>
      <c r="AC89" s="275"/>
      <c r="AD89" s="275"/>
      <c r="AE89" s="275"/>
      <c r="AF89" s="275"/>
      <c r="AG89" s="275"/>
      <c r="AH89" s="276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265"/>
      <c r="H100" s="266"/>
      <c r="I100" s="266"/>
      <c r="J100" s="266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6"/>
      <c r="X100" s="266"/>
      <c r="Y100" s="266"/>
      <c r="Z100" s="266"/>
      <c r="AA100" s="266"/>
      <c r="AB100" s="266"/>
      <c r="AC100" s="266"/>
      <c r="AD100" s="266"/>
      <c r="AE100" s="266"/>
      <c r="AF100" s="266"/>
      <c r="AG100" s="266"/>
      <c r="AH100" s="267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268"/>
      <c r="O101" s="268"/>
      <c r="P101" s="268"/>
      <c r="Q101" s="268"/>
      <c r="R101" s="268"/>
      <c r="S101" s="268"/>
      <c r="T101" s="268"/>
      <c r="U101" s="268"/>
      <c r="V101" s="268"/>
      <c r="W101" s="268"/>
      <c r="X101" s="139"/>
      <c r="Y101" s="268"/>
      <c r="Z101" s="268"/>
      <c r="AA101" s="268"/>
      <c r="AB101" s="268"/>
      <c r="AC101" s="268"/>
      <c r="AD101" s="268"/>
      <c r="AE101" s="268"/>
      <c r="AF101" s="268"/>
      <c r="AG101" s="268"/>
      <c r="AH101" s="26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" bottom="0" header="0.16" footer="0.18"/>
  <pageSetup paperSize="9" scale="65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233D7-E504-400E-87CF-921C42CF0A37}">
  <sheetPr>
    <tabColor theme="1"/>
  </sheetPr>
  <dimension ref="B2:AH158"/>
  <sheetViews>
    <sheetView showGridLines="0" topLeftCell="A54" zoomScale="80" zoomScaleNormal="80" workbookViewId="0">
      <selection activeCell="AK53" sqref="AK53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156"/>
      <c r="C2" s="157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158"/>
      <c r="C3" s="159"/>
      <c r="D3" s="162" t="s">
        <v>0</v>
      </c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4"/>
      <c r="U3" s="165" t="s">
        <v>1</v>
      </c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7"/>
    </row>
    <row r="4" spans="2:34" ht="17.5" x14ac:dyDescent="0.35">
      <c r="B4" s="158"/>
      <c r="C4" s="159"/>
      <c r="D4" s="162" t="s">
        <v>2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4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158"/>
      <c r="C5" s="159"/>
      <c r="D5" s="168" t="s">
        <v>3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  <c r="U5" s="171" t="s">
        <v>4</v>
      </c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3"/>
    </row>
    <row r="6" spans="2:34" ht="12" customHeight="1" x14ac:dyDescent="0.35">
      <c r="B6" s="158"/>
      <c r="C6" s="159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174" t="s">
        <v>5</v>
      </c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6"/>
    </row>
    <row r="7" spans="2:34" x14ac:dyDescent="0.35">
      <c r="B7" s="158"/>
      <c r="C7" s="159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177">
        <f>'[2]Form P2KB 01'!V7:X8</f>
        <v>2</v>
      </c>
      <c r="W7" s="166"/>
      <c r="X7" s="178"/>
      <c r="Y7" s="146">
        <f>'[2]Form P2KB 01'!Y7:AA8</f>
        <v>0</v>
      </c>
      <c r="Z7" s="147"/>
      <c r="AA7" s="148"/>
      <c r="AB7" s="146">
        <f>'[2]Form P2KB 01'!AB7:AD8</f>
        <v>1</v>
      </c>
      <c r="AC7" s="147"/>
      <c r="AD7" s="148"/>
      <c r="AE7" s="146">
        <f>'[2]Form P2KB 01'!AE7:AG8</f>
        <v>9</v>
      </c>
      <c r="AF7" s="147"/>
      <c r="AG7" s="148"/>
      <c r="AH7" s="14"/>
    </row>
    <row r="8" spans="2:34" ht="7.5" customHeight="1" x14ac:dyDescent="0.35">
      <c r="B8" s="158"/>
      <c r="C8" s="159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179"/>
      <c r="W8" s="180"/>
      <c r="X8" s="181"/>
      <c r="Y8" s="149"/>
      <c r="Z8" s="150"/>
      <c r="AA8" s="151"/>
      <c r="AB8" s="149"/>
      <c r="AC8" s="150"/>
      <c r="AD8" s="151"/>
      <c r="AE8" s="149"/>
      <c r="AF8" s="150"/>
      <c r="AG8" s="151"/>
      <c r="AH8" s="14"/>
    </row>
    <row r="9" spans="2:34" ht="12.75" customHeight="1" x14ac:dyDescent="0.35">
      <c r="B9" s="158"/>
      <c r="C9" s="159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152" t="s">
        <v>9</v>
      </c>
      <c r="W9" s="152"/>
      <c r="X9" s="15"/>
      <c r="Y9" s="152" t="s">
        <v>10</v>
      </c>
      <c r="Z9" s="152"/>
      <c r="AA9" s="15"/>
      <c r="AB9" s="6"/>
      <c r="AC9" s="153" t="s">
        <v>9</v>
      </c>
      <c r="AD9" s="153"/>
      <c r="AE9" s="6"/>
      <c r="AF9" s="153" t="s">
        <v>10</v>
      </c>
      <c r="AG9" s="153"/>
      <c r="AH9" s="7"/>
    </row>
    <row r="10" spans="2:34" ht="13.5" customHeight="1" x14ac:dyDescent="0.35">
      <c r="B10" s="158"/>
      <c r="C10" s="159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'[2]Form P2KB 01'!V10</f>
        <v>0</v>
      </c>
      <c r="W10" s="20">
        <f>'[2]Form P2KB 01'!W10</f>
        <v>1</v>
      </c>
      <c r="X10" s="21"/>
      <c r="Y10" s="20">
        <f>'[2]Form P2KB 01'!Y10</f>
        <v>1</v>
      </c>
      <c r="Z10" s="22">
        <f>'[2]Form P2KB 01'!Z10</f>
        <v>9</v>
      </c>
      <c r="AA10" s="154" t="s">
        <v>12</v>
      </c>
      <c r="AB10" s="155"/>
      <c r="AC10" s="20">
        <f>'[2]Form P2KB 01'!AC10</f>
        <v>1</v>
      </c>
      <c r="AD10" s="20">
        <f>'[2]Form P2KB 01'!AD10</f>
        <v>2</v>
      </c>
      <c r="AE10" s="21"/>
      <c r="AF10" s="20">
        <f>'[2]Form P2KB 01'!AF10</f>
        <v>1</v>
      </c>
      <c r="AG10" s="20">
        <f>'[2]Form P2KB 01'!AG10</f>
        <v>9</v>
      </c>
      <c r="AH10" s="7"/>
    </row>
    <row r="11" spans="2:34" ht="6" customHeight="1" x14ac:dyDescent="0.35">
      <c r="B11" s="160"/>
      <c r="C11" s="161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184" t="s">
        <v>13</v>
      </c>
      <c r="C12" s="185"/>
      <c r="D12" s="197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195"/>
      <c r="C13" s="196"/>
      <c r="D13" s="198"/>
      <c r="E13" s="26"/>
      <c r="F13" s="28">
        <f>'[2]Form P2KB 01'!F13</f>
        <v>0</v>
      </c>
      <c r="G13" s="28">
        <f>'[2]Form P2KB 01'!G13</f>
        <v>0</v>
      </c>
      <c r="H13" s="28">
        <f>'[2]Form P2KB 01'!H13</f>
        <v>0</v>
      </c>
      <c r="I13" s="29">
        <f>'[2]Form P2KB 01'!I13</f>
        <v>0</v>
      </c>
      <c r="J13" s="30"/>
      <c r="K13" s="29">
        <f>'[2]Form P2KB 01'!K13</f>
        <v>0</v>
      </c>
      <c r="L13" s="29">
        <f>'[2]Form P2KB 01'!L13</f>
        <v>0</v>
      </c>
      <c r="M13" s="29">
        <f>'[2]Form P2KB 01'!M13</f>
        <v>0</v>
      </c>
      <c r="N13" s="29">
        <f>'[2]Form P2KB 01'!N13</f>
        <v>0</v>
      </c>
      <c r="O13" s="29">
        <f>'[2]Form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184" t="s">
        <v>15</v>
      </c>
      <c r="C15" s="185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195"/>
      <c r="C16" s="196"/>
      <c r="D16" s="41" t="s">
        <v>14</v>
      </c>
      <c r="E16" s="42"/>
      <c r="F16" s="28">
        <f>'[2]Form P2KB 01'!F16</f>
        <v>1</v>
      </c>
      <c r="G16" s="28">
        <f>'[2]Form P2KB 01'!G16</f>
        <v>3</v>
      </c>
      <c r="H16" s="28">
        <f>'[2]Form P2KB 01'!H16</f>
        <v>4</v>
      </c>
      <c r="I16" s="43"/>
      <c r="J16" s="28">
        <f>'[2]Form P2KB 01'!J16</f>
        <v>2</v>
      </c>
      <c r="K16" s="28">
        <f>'[2]Form P2KB 01'!K16</f>
        <v>0</v>
      </c>
      <c r="L16" s="28">
        <f>'[2]Form P2KB 01'!L16</f>
        <v>0</v>
      </c>
      <c r="M16" s="28">
        <f>'[2]Form P2KB 01'!M16</f>
        <v>1</v>
      </c>
      <c r="N16" s="43"/>
      <c r="O16" s="28">
        <f>'[2]Form P2KB 01'!O16</f>
        <v>0</v>
      </c>
      <c r="P16" s="28">
        <f>'[2]Form P2KB 01'!P16</f>
        <v>0</v>
      </c>
      <c r="Q16" s="28">
        <f>'[2]Form P2KB 01'!Q16</f>
        <v>2</v>
      </c>
      <c r="R16" s="28">
        <f>'[2]Form P2KB 01'!R16</f>
        <v>8</v>
      </c>
      <c r="S16" s="43"/>
      <c r="T16" s="28">
        <f>'[2]Form P2KB 01'!T16</f>
        <v>0</v>
      </c>
      <c r="U16" s="182">
        <f>'[2]Form P2KB 01'!U16:V16</f>
        <v>3</v>
      </c>
      <c r="V16" s="183"/>
      <c r="W16" s="182">
        <f>'[2]Form P2KB 01'!W16:X16</f>
        <v>0</v>
      </c>
      <c r="X16" s="183"/>
      <c r="Y16" s="182">
        <f>'[2]Form P2KB 01'!Y16:Z16</f>
        <v>0</v>
      </c>
      <c r="Z16" s="183"/>
      <c r="AA16" s="182">
        <f>'[2]Form P2KB 01'!AA16:AB16</f>
        <v>9</v>
      </c>
      <c r="AB16" s="183"/>
      <c r="AC16" s="31"/>
      <c r="AD16" s="31"/>
      <c r="AE16" s="31"/>
      <c r="AF16" s="31"/>
      <c r="AG16" s="31"/>
      <c r="AH16" s="31"/>
    </row>
    <row r="17" spans="2:34" ht="6" customHeight="1" x14ac:dyDescent="0.35">
      <c r="B17" s="186"/>
      <c r="C17" s="187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184" t="s">
        <v>16</v>
      </c>
      <c r="C18" s="185"/>
      <c r="D18" s="41"/>
      <c r="E18" s="42"/>
      <c r="F18" s="188" t="str">
        <f>'[2]Form P2KB 01'!F18:AG19</f>
        <v>M Yamin Lubis</v>
      </c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45"/>
    </row>
    <row r="19" spans="2:34" ht="15.5" x14ac:dyDescent="0.35">
      <c r="B19" s="186"/>
      <c r="C19" s="187"/>
      <c r="D19" s="34" t="s">
        <v>14</v>
      </c>
      <c r="E19" s="44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46"/>
    </row>
    <row r="20" spans="2:34" ht="6.75" customHeight="1" x14ac:dyDescent="0.35">
      <c r="B20" s="190" t="s">
        <v>17</v>
      </c>
      <c r="C20" s="191"/>
      <c r="D20" s="41"/>
      <c r="E20" s="42"/>
      <c r="F20" s="188" t="str">
        <f>'[2]Form P2KB 01'!F20:AH21</f>
        <v>Medan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x14ac:dyDescent="0.35">
      <c r="B21" s="192"/>
      <c r="C21" s="193"/>
      <c r="D21" s="34" t="s">
        <v>14</v>
      </c>
      <c r="E21" s="44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194">
        <f>'[2]Form P2KB 01'!F22</f>
        <v>21473</v>
      </c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</row>
    <row r="23" spans="2:34" ht="5.25" customHeight="1" x14ac:dyDescent="0.35">
      <c r="B23" s="184" t="s">
        <v>19</v>
      </c>
      <c r="C23" s="185"/>
      <c r="D23" s="41"/>
      <c r="E23" s="42"/>
      <c r="F23" s="188" t="str">
        <f>'[2]Form P2KB 01'!F23:AH24</f>
        <v>Spesialis Penyakit Dalam</v>
      </c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</row>
    <row r="24" spans="2:34" x14ac:dyDescent="0.35">
      <c r="B24" s="186"/>
      <c r="C24" s="187"/>
      <c r="D24" s="34" t="s">
        <v>14</v>
      </c>
      <c r="E24" s="44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</row>
    <row r="25" spans="2:34" ht="6" customHeight="1" x14ac:dyDescent="0.35">
      <c r="B25" s="184" t="s">
        <v>20</v>
      </c>
      <c r="C25" s="185"/>
      <c r="D25" s="41"/>
      <c r="E25" s="42"/>
      <c r="F25" s="188">
        <f>'[2]Form P2KB 01'!F25:AH26</f>
        <v>44290</v>
      </c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</row>
    <row r="26" spans="2:34" ht="15" customHeight="1" x14ac:dyDescent="0.35">
      <c r="B26" s="186"/>
      <c r="C26" s="187"/>
      <c r="D26" s="34" t="s">
        <v>14</v>
      </c>
      <c r="E26" s="44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</row>
    <row r="27" spans="2:34" ht="5.25" customHeight="1" x14ac:dyDescent="0.35">
      <c r="B27" s="48"/>
      <c r="C27" s="49"/>
      <c r="D27" s="41"/>
      <c r="E27" s="42"/>
      <c r="F27" s="188" t="str">
        <f>'[2]Form P2KB 01'!F27:AG29</f>
        <v>Jl. Raden Saleh (Studio Alam) Perumahan Kali baru permai Blok B2 No.1</v>
      </c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45"/>
    </row>
    <row r="29" spans="2:34" ht="3" customHeight="1" x14ac:dyDescent="0.35">
      <c r="B29" s="32"/>
      <c r="C29" s="47"/>
      <c r="D29" s="34"/>
      <c r="E29" s="44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46"/>
    </row>
    <row r="30" spans="2:34" ht="19.5" customHeight="1" x14ac:dyDescent="0.35">
      <c r="B30" s="186" t="s">
        <v>22</v>
      </c>
      <c r="C30" s="187"/>
      <c r="D30" s="34" t="s">
        <v>14</v>
      </c>
      <c r="E30" s="44"/>
      <c r="F30" s="189" t="str">
        <f>'[2]Form P2KB 01'!F30:AG30</f>
        <v>Cilodong</v>
      </c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46"/>
    </row>
    <row r="31" spans="2:34" ht="4.5" customHeight="1" x14ac:dyDescent="0.35">
      <c r="B31" s="184" t="s">
        <v>23</v>
      </c>
      <c r="C31" s="185"/>
      <c r="D31" s="41"/>
      <c r="E31" s="42"/>
      <c r="F31" s="188" t="str">
        <f>'[2]Form P2KB 01'!F31:AH32</f>
        <v>Cilodong</v>
      </c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</row>
    <row r="32" spans="2:34" x14ac:dyDescent="0.35">
      <c r="B32" s="186"/>
      <c r="C32" s="187"/>
      <c r="D32" s="34" t="s">
        <v>14</v>
      </c>
      <c r="E32" s="44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</row>
    <row r="33" spans="2:34" ht="6" customHeight="1" x14ac:dyDescent="0.35">
      <c r="B33" s="184" t="s">
        <v>24</v>
      </c>
      <c r="C33" s="185"/>
      <c r="D33" s="41"/>
      <c r="E33" s="42"/>
      <c r="F33" s="188" t="str">
        <f>'[2]Form P2KB 01'!F33:AH34</f>
        <v>Depok</v>
      </c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</row>
    <row r="34" spans="2:34" x14ac:dyDescent="0.35">
      <c r="B34" s="186"/>
      <c r="C34" s="187"/>
      <c r="D34" s="34" t="s">
        <v>14</v>
      </c>
      <c r="E34" s="44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</row>
    <row r="35" spans="2:34" ht="5.25" customHeight="1" x14ac:dyDescent="0.35">
      <c r="B35" s="184" t="s">
        <v>25</v>
      </c>
      <c r="C35" s="185"/>
      <c r="D35" s="41"/>
      <c r="E35" s="42"/>
      <c r="F35" s="188" t="str">
        <f>'[2]Form P2KB 01'!F35:AH36</f>
        <v>Jawa Barat</v>
      </c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</row>
    <row r="36" spans="2:34" x14ac:dyDescent="0.35">
      <c r="B36" s="186"/>
      <c r="C36" s="187"/>
      <c r="D36" s="34" t="s">
        <v>14</v>
      </c>
      <c r="E36" s="44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</row>
    <row r="37" spans="2:34" ht="4.5" customHeight="1" x14ac:dyDescent="0.35">
      <c r="B37" s="184" t="s">
        <v>26</v>
      </c>
      <c r="C37" s="185"/>
      <c r="D37" s="41"/>
      <c r="E37" s="42"/>
      <c r="F37" s="188">
        <f>'[2]Form P2KB 01'!F37:AH38</f>
        <v>0</v>
      </c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</row>
    <row r="38" spans="2:34" x14ac:dyDescent="0.35">
      <c r="B38" s="186"/>
      <c r="C38" s="187"/>
      <c r="D38" s="34" t="s">
        <v>14</v>
      </c>
      <c r="E38" s="44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</row>
    <row r="39" spans="2:34" ht="5.25" customHeight="1" x14ac:dyDescent="0.35">
      <c r="B39" s="184" t="s">
        <v>27</v>
      </c>
      <c r="C39" s="185"/>
      <c r="D39" s="41"/>
      <c r="E39" s="42"/>
      <c r="F39" s="188" t="str">
        <f>'[2]Form P2KB 01'!F39:AH40</f>
        <v>021 - 77841119</v>
      </c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</row>
    <row r="40" spans="2:34" x14ac:dyDescent="0.35">
      <c r="B40" s="186"/>
      <c r="C40" s="187"/>
      <c r="D40" s="34" t="s">
        <v>14</v>
      </c>
      <c r="E40" s="44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</row>
    <row r="41" spans="2:34" ht="6" customHeight="1" x14ac:dyDescent="0.35">
      <c r="B41" s="184" t="s">
        <v>28</v>
      </c>
      <c r="C41" s="185"/>
      <c r="D41" s="41"/>
      <c r="E41" s="42"/>
      <c r="F41" s="188">
        <f>'[2]Form P2KB 01'!F41:AH42</f>
        <v>0</v>
      </c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</row>
    <row r="42" spans="2:34" ht="15.75" customHeight="1" x14ac:dyDescent="0.35">
      <c r="B42" s="186"/>
      <c r="C42" s="187"/>
      <c r="D42" s="34" t="s">
        <v>14</v>
      </c>
      <c r="E42" s="44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</row>
    <row r="43" spans="2:34" ht="6" customHeight="1" x14ac:dyDescent="0.35">
      <c r="B43" s="184" t="s">
        <v>29</v>
      </c>
      <c r="C43" s="185"/>
      <c r="D43" s="41"/>
      <c r="E43" s="42"/>
      <c r="F43" s="188" t="str">
        <f>'[2]Form P2KB 01'!F43:AH44</f>
        <v>08127893389</v>
      </c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</row>
    <row r="44" spans="2:34" x14ac:dyDescent="0.35">
      <c r="B44" s="186"/>
      <c r="C44" s="187"/>
      <c r="D44" s="34" t="s">
        <v>14</v>
      </c>
      <c r="E44" s="44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</row>
    <row r="45" spans="2:34" ht="6" customHeight="1" x14ac:dyDescent="0.35">
      <c r="B45" s="184" t="s">
        <v>30</v>
      </c>
      <c r="C45" s="185"/>
      <c r="D45" s="197" t="s">
        <v>14</v>
      </c>
      <c r="E45" s="42"/>
      <c r="F45" s="188" t="str">
        <f>'[2]Form P2KB 01'!F45:AH47</f>
        <v>yamin.lu_bis@yahoo.com</v>
      </c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</row>
    <row r="46" spans="2:34" x14ac:dyDescent="0.35">
      <c r="B46" s="195"/>
      <c r="C46" s="196"/>
      <c r="D46" s="198"/>
      <c r="E46" s="42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</row>
    <row r="47" spans="2:34" ht="6" customHeight="1" x14ac:dyDescent="0.35">
      <c r="B47" s="186"/>
      <c r="C47" s="187"/>
      <c r="D47" s="200"/>
      <c r="E47" s="52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</row>
    <row r="48" spans="2:34" ht="42.75" customHeight="1" x14ac:dyDescent="0.35">
      <c r="B48" s="201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3"/>
      <c r="AB48" s="204" t="s">
        <v>31</v>
      </c>
      <c r="AC48" s="205"/>
      <c r="AD48" s="205"/>
      <c r="AE48" s="205"/>
      <c r="AF48" s="205"/>
      <c r="AG48" s="205"/>
      <c r="AH48" s="206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27">
        <f>[2]Profesional!I39+[2]Profesional!H82</f>
        <v>9</v>
      </c>
      <c r="AC49" s="228"/>
      <c r="AD49" s="228"/>
      <c r="AE49" s="228"/>
      <c r="AF49" s="228"/>
      <c r="AG49" s="228"/>
      <c r="AH49" s="229"/>
    </row>
    <row r="50" spans="2:34" ht="16.5" customHeight="1" x14ac:dyDescent="0.35">
      <c r="B50" s="59" t="s">
        <v>32</v>
      </c>
      <c r="C50" s="236" t="s">
        <v>33</v>
      </c>
      <c r="D50" s="211"/>
      <c r="E50" s="211"/>
      <c r="F50" s="212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30"/>
      <c r="AC50" s="231"/>
      <c r="AD50" s="231"/>
      <c r="AE50" s="231"/>
      <c r="AF50" s="231"/>
      <c r="AG50" s="231"/>
      <c r="AH50" s="232"/>
    </row>
    <row r="51" spans="2:34" ht="15.75" customHeight="1" x14ac:dyDescent="0.35">
      <c r="B51" s="64"/>
      <c r="C51" s="236" t="s">
        <v>35</v>
      </c>
      <c r="D51" s="211"/>
      <c r="E51" s="211"/>
      <c r="F51" s="212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33"/>
      <c r="AC51" s="234"/>
      <c r="AD51" s="234"/>
      <c r="AE51" s="234"/>
      <c r="AF51" s="234"/>
      <c r="AG51" s="234"/>
      <c r="AH51" s="235"/>
    </row>
    <row r="52" spans="2:34" ht="20.25" customHeight="1" x14ac:dyDescent="0.35">
      <c r="B52" s="70"/>
      <c r="C52" s="210"/>
      <c r="D52" s="211"/>
      <c r="E52" s="211"/>
      <c r="F52" s="212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207">
        <f>[2]Profesional!H125</f>
        <v>1</v>
      </c>
      <c r="AC52" s="208"/>
      <c r="AD52" s="208"/>
      <c r="AE52" s="208"/>
      <c r="AF52" s="208"/>
      <c r="AG52" s="208"/>
      <c r="AH52" s="209"/>
    </row>
    <row r="53" spans="2:34" ht="20.25" customHeight="1" x14ac:dyDescent="0.35">
      <c r="B53" s="70"/>
      <c r="C53" s="210"/>
      <c r="D53" s="211"/>
      <c r="E53" s="211"/>
      <c r="F53" s="212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207">
        <f>[2]Profesional!I182</f>
        <v>0</v>
      </c>
      <c r="AC53" s="208"/>
      <c r="AD53" s="208"/>
      <c r="AE53" s="208"/>
      <c r="AF53" s="208"/>
      <c r="AG53" s="208"/>
      <c r="AH53" s="209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207">
        <f>[2]Profesional!G199+[2]Profesional!G229+[2]Profesional!G245+[2]Profesional!H262</f>
        <v>60</v>
      </c>
      <c r="AC54" s="208"/>
      <c r="AD54" s="208"/>
      <c r="AE54" s="208"/>
      <c r="AF54" s="208"/>
      <c r="AG54" s="208"/>
      <c r="AH54" s="209"/>
    </row>
    <row r="55" spans="2:34" ht="17.25" customHeight="1" x14ac:dyDescent="0.35">
      <c r="B55" s="70"/>
      <c r="C55" s="210"/>
      <c r="D55" s="211"/>
      <c r="E55" s="211"/>
      <c r="F55" s="212"/>
      <c r="G55" s="213">
        <v>5</v>
      </c>
      <c r="H55" s="215" t="s">
        <v>40</v>
      </c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7"/>
      <c r="AB55" s="221">
        <f>SUM(AB49:AH54)</f>
        <v>70</v>
      </c>
      <c r="AC55" s="222"/>
      <c r="AD55" s="222"/>
      <c r="AE55" s="222"/>
      <c r="AF55" s="222"/>
      <c r="AG55" s="222"/>
      <c r="AH55" s="223"/>
    </row>
    <row r="56" spans="2:34" ht="3.75" customHeight="1" x14ac:dyDescent="0.35">
      <c r="B56" s="83"/>
      <c r="C56" s="84"/>
      <c r="D56" s="84"/>
      <c r="E56" s="84"/>
      <c r="F56" s="85"/>
      <c r="G56" s="214"/>
      <c r="H56" s="218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20"/>
      <c r="AB56" s="224"/>
      <c r="AC56" s="225"/>
      <c r="AD56" s="225"/>
      <c r="AE56" s="225"/>
      <c r="AF56" s="225"/>
      <c r="AG56" s="225"/>
      <c r="AH56" s="226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207">
        <f>[2]Pembelajaran!H39</f>
        <v>69</v>
      </c>
      <c r="AC57" s="208"/>
      <c r="AD57" s="208"/>
      <c r="AE57" s="208"/>
      <c r="AF57" s="208"/>
      <c r="AG57" s="208"/>
      <c r="AH57" s="209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207"/>
      <c r="AC58" s="208"/>
      <c r="AD58" s="208"/>
      <c r="AE58" s="208"/>
      <c r="AF58" s="208"/>
      <c r="AG58" s="208"/>
      <c r="AH58" s="209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207">
        <f>[2]Pembelajaran!G104+[2]Pembelajaran!G140</f>
        <v>0</v>
      </c>
      <c r="AC59" s="208"/>
      <c r="AD59" s="208"/>
      <c r="AE59" s="208"/>
      <c r="AF59" s="208"/>
      <c r="AG59" s="208"/>
      <c r="AH59" s="209"/>
    </row>
    <row r="60" spans="2:34" ht="18.75" customHeight="1" x14ac:dyDescent="0.35">
      <c r="B60" s="100"/>
      <c r="C60" s="92"/>
      <c r="D60" s="92"/>
      <c r="E60" s="92"/>
      <c r="F60" s="93"/>
      <c r="G60" s="213">
        <v>8</v>
      </c>
      <c r="H60" s="215" t="s">
        <v>45</v>
      </c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7"/>
      <c r="AB60" s="241">
        <f>SUM(AB57:AH59)</f>
        <v>69</v>
      </c>
      <c r="AC60" s="242"/>
      <c r="AD60" s="242"/>
      <c r="AE60" s="242"/>
      <c r="AF60" s="242"/>
      <c r="AG60" s="242"/>
      <c r="AH60" s="243"/>
    </row>
    <row r="61" spans="2:34" ht="3.75" customHeight="1" x14ac:dyDescent="0.35">
      <c r="B61" s="83"/>
      <c r="C61" s="101"/>
      <c r="D61" s="101"/>
      <c r="E61" s="101"/>
      <c r="F61" s="102"/>
      <c r="G61" s="214"/>
      <c r="H61" s="218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20"/>
      <c r="AB61" s="241"/>
      <c r="AC61" s="242"/>
      <c r="AD61" s="242"/>
      <c r="AE61" s="242"/>
      <c r="AF61" s="242"/>
      <c r="AG61" s="242"/>
      <c r="AH61" s="243"/>
    </row>
    <row r="62" spans="2:34" ht="4.5" customHeight="1" x14ac:dyDescent="0.35">
      <c r="B62" s="53"/>
      <c r="C62" s="54"/>
      <c r="D62" s="54"/>
      <c r="E62" s="54"/>
      <c r="F62" s="55"/>
      <c r="G62" s="244">
        <v>9</v>
      </c>
      <c r="H62" s="246" t="s">
        <v>46</v>
      </c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8"/>
      <c r="AB62" s="252">
        <f>'[2]Pengabdian Masy-Profesi'!I26</f>
        <v>0</v>
      </c>
      <c r="AC62" s="208"/>
      <c r="AD62" s="208"/>
      <c r="AE62" s="208"/>
      <c r="AF62" s="208"/>
      <c r="AG62" s="208"/>
      <c r="AH62" s="209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245"/>
      <c r="H63" s="249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  <c r="AA63" s="251"/>
      <c r="AB63" s="207"/>
      <c r="AC63" s="208"/>
      <c r="AD63" s="208"/>
      <c r="AE63" s="208"/>
      <c r="AF63" s="208"/>
      <c r="AG63" s="208"/>
      <c r="AH63" s="209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207">
        <f>'[2]Pengabdian Masy-Profesi'!H54</f>
        <v>0</v>
      </c>
      <c r="AC64" s="208"/>
      <c r="AD64" s="208"/>
      <c r="AE64" s="208"/>
      <c r="AF64" s="208"/>
      <c r="AG64" s="208"/>
      <c r="AH64" s="209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207">
        <f>'[2]Pengabdian Masy-Profesi'!G89</f>
        <v>2</v>
      </c>
      <c r="AC65" s="208"/>
      <c r="AD65" s="208"/>
      <c r="AE65" s="208"/>
      <c r="AF65" s="208"/>
      <c r="AG65" s="208"/>
      <c r="AH65" s="209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207">
        <f>'[2]Pengabdian Masy-Profesi'!G125</f>
        <v>0</v>
      </c>
      <c r="AC66" s="208"/>
      <c r="AD66" s="208"/>
      <c r="AE66" s="208"/>
      <c r="AF66" s="208"/>
      <c r="AG66" s="208"/>
      <c r="AH66" s="209"/>
    </row>
    <row r="67" spans="2:34" ht="15" customHeight="1" x14ac:dyDescent="0.35">
      <c r="B67" s="105"/>
      <c r="C67" s="92"/>
      <c r="D67" s="92"/>
      <c r="E67" s="92"/>
      <c r="F67" s="93"/>
      <c r="G67" s="213">
        <v>13</v>
      </c>
      <c r="H67" s="215" t="s">
        <v>54</v>
      </c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7"/>
      <c r="AB67" s="237">
        <f>SUM(AB62:AH66)</f>
        <v>2</v>
      </c>
      <c r="AC67" s="238"/>
      <c r="AD67" s="238"/>
      <c r="AE67" s="238"/>
      <c r="AF67" s="238"/>
      <c r="AG67" s="238"/>
      <c r="AH67" s="239"/>
    </row>
    <row r="68" spans="2:34" ht="3.75" customHeight="1" x14ac:dyDescent="0.35">
      <c r="B68" s="83"/>
      <c r="C68" s="101"/>
      <c r="D68" s="101"/>
      <c r="E68" s="101"/>
      <c r="F68" s="102"/>
      <c r="G68" s="214"/>
      <c r="H68" s="218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20"/>
      <c r="AB68" s="240"/>
      <c r="AC68" s="238"/>
      <c r="AD68" s="238"/>
      <c r="AE68" s="238"/>
      <c r="AF68" s="238"/>
      <c r="AG68" s="238"/>
      <c r="AH68" s="239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207">
        <f>'[2]Publikasi '!J17</f>
        <v>0</v>
      </c>
      <c r="AC69" s="208"/>
      <c r="AD69" s="208"/>
      <c r="AE69" s="208"/>
      <c r="AF69" s="208"/>
      <c r="AG69" s="208"/>
      <c r="AH69" s="209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207">
        <f>'[2]Publikasi '!I45</f>
        <v>0</v>
      </c>
      <c r="AC70" s="208"/>
      <c r="AD70" s="208"/>
      <c r="AE70" s="208"/>
      <c r="AF70" s="208"/>
      <c r="AG70" s="208"/>
      <c r="AH70" s="209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207">
        <f>'[2]Publikasi '!I61</f>
        <v>0</v>
      </c>
      <c r="AC71" s="208"/>
      <c r="AD71" s="208"/>
      <c r="AE71" s="208"/>
      <c r="AF71" s="208"/>
      <c r="AG71" s="208"/>
      <c r="AH71" s="209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207">
        <f>'[2]Publikasi '!G83</f>
        <v>0</v>
      </c>
      <c r="AC72" s="208"/>
      <c r="AD72" s="208"/>
      <c r="AE72" s="208"/>
      <c r="AF72" s="208"/>
      <c r="AG72" s="208"/>
      <c r="AH72" s="209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207">
        <f>'[2]Publikasi '!F100+'[2]Publikasi '!F118+'[2]Publikasi '!F136+'[2]Publikasi '!G154</f>
        <v>0</v>
      </c>
      <c r="AC73" s="208"/>
      <c r="AD73" s="208"/>
      <c r="AE73" s="208"/>
      <c r="AF73" s="208"/>
      <c r="AG73" s="208"/>
      <c r="AH73" s="209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207"/>
      <c r="AC74" s="208"/>
      <c r="AD74" s="208"/>
      <c r="AE74" s="208"/>
      <c r="AF74" s="208"/>
      <c r="AG74" s="208"/>
      <c r="AH74" s="209"/>
    </row>
    <row r="75" spans="2:34" ht="16.5" customHeight="1" x14ac:dyDescent="0.35">
      <c r="B75" s="100"/>
      <c r="C75" s="92"/>
      <c r="D75" s="92"/>
      <c r="E75" s="92"/>
      <c r="F75" s="93"/>
      <c r="G75" s="213">
        <v>19</v>
      </c>
      <c r="H75" s="256" t="s">
        <v>63</v>
      </c>
      <c r="I75" s="257"/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8"/>
      <c r="AB75" s="259">
        <f>SUM(AB69:AH74)</f>
        <v>0</v>
      </c>
      <c r="AC75" s="260"/>
      <c r="AD75" s="260"/>
      <c r="AE75" s="260"/>
      <c r="AF75" s="260"/>
      <c r="AG75" s="260"/>
      <c r="AH75" s="261"/>
    </row>
    <row r="76" spans="2:34" ht="6" customHeight="1" x14ac:dyDescent="0.35">
      <c r="B76" s="83"/>
      <c r="C76" s="101"/>
      <c r="D76" s="101"/>
      <c r="E76" s="101"/>
      <c r="F76" s="102"/>
      <c r="G76" s="214"/>
      <c r="H76" s="256"/>
      <c r="I76" s="257"/>
      <c r="J76" s="257"/>
      <c r="K76" s="257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  <c r="W76" s="257"/>
      <c r="X76" s="257"/>
      <c r="Y76" s="257"/>
      <c r="Z76" s="257"/>
      <c r="AA76" s="258"/>
      <c r="AB76" s="262"/>
      <c r="AC76" s="263"/>
      <c r="AD76" s="263"/>
      <c r="AE76" s="263"/>
      <c r="AF76" s="263"/>
      <c r="AG76" s="263"/>
      <c r="AH76" s="264"/>
    </row>
    <row r="77" spans="2:34" ht="6" customHeight="1" x14ac:dyDescent="0.35">
      <c r="B77" s="100"/>
      <c r="C77" s="92"/>
      <c r="D77" s="92"/>
      <c r="E77" s="92"/>
      <c r="F77" s="93"/>
      <c r="G77" s="244">
        <v>20</v>
      </c>
      <c r="H77" s="253" t="s">
        <v>64</v>
      </c>
      <c r="I77" s="254"/>
      <c r="J77" s="254"/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5"/>
      <c r="AB77" s="207">
        <f>'[2]Pengembangan Ilmu'!G18</f>
        <v>0</v>
      </c>
      <c r="AC77" s="208"/>
      <c r="AD77" s="208"/>
      <c r="AE77" s="208"/>
      <c r="AF77" s="208"/>
      <c r="AG77" s="208"/>
      <c r="AH77" s="209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245"/>
      <c r="H78" s="253"/>
      <c r="I78" s="254"/>
      <c r="J78" s="254"/>
      <c r="K78" s="254"/>
      <c r="L78" s="254"/>
      <c r="M78" s="254"/>
      <c r="N78" s="254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  <c r="AA78" s="255"/>
      <c r="AB78" s="207"/>
      <c r="AC78" s="208"/>
      <c r="AD78" s="208"/>
      <c r="AE78" s="208"/>
      <c r="AF78" s="208"/>
      <c r="AG78" s="208"/>
      <c r="AH78" s="209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207">
        <f>'[2]Pengembangan Ilmu'!H44</f>
        <v>0</v>
      </c>
      <c r="AC79" s="208"/>
      <c r="AD79" s="208"/>
      <c r="AE79" s="208"/>
      <c r="AF79" s="208"/>
      <c r="AG79" s="208"/>
      <c r="AH79" s="209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213">
        <v>22</v>
      </c>
      <c r="H80" s="256" t="s">
        <v>69</v>
      </c>
      <c r="I80" s="257"/>
      <c r="J80" s="257"/>
      <c r="K80" s="257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7"/>
      <c r="Z80" s="257"/>
      <c r="AA80" s="258"/>
      <c r="AB80" s="240">
        <f>SUM(AB77:AH79)</f>
        <v>0</v>
      </c>
      <c r="AC80" s="238"/>
      <c r="AD80" s="238"/>
      <c r="AE80" s="238"/>
      <c r="AF80" s="238"/>
      <c r="AG80" s="238"/>
      <c r="AH80" s="239"/>
    </row>
    <row r="81" spans="2:34" ht="6" customHeight="1" x14ac:dyDescent="0.35">
      <c r="B81" s="118"/>
      <c r="C81" s="119"/>
      <c r="D81" s="119"/>
      <c r="E81" s="119"/>
      <c r="F81" s="120"/>
      <c r="G81" s="214"/>
      <c r="H81" s="256"/>
      <c r="I81" s="257"/>
      <c r="J81" s="257"/>
      <c r="K81" s="257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  <c r="AA81" s="258"/>
      <c r="AB81" s="240"/>
      <c r="AC81" s="238"/>
      <c r="AD81" s="238"/>
      <c r="AE81" s="238"/>
      <c r="AF81" s="238"/>
      <c r="AG81" s="238"/>
      <c r="AH81" s="239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269" t="s">
        <v>72</v>
      </c>
      <c r="H83" s="270"/>
      <c r="I83" s="270"/>
      <c r="J83" s="270"/>
      <c r="K83" s="270"/>
      <c r="L83" s="270"/>
      <c r="M83" s="270"/>
      <c r="N83" s="270"/>
      <c r="O83" s="270"/>
      <c r="P83" s="270"/>
      <c r="Q83" s="270"/>
      <c r="R83" s="270"/>
      <c r="S83" s="270"/>
      <c r="T83" s="270"/>
      <c r="U83" s="270"/>
      <c r="V83" s="270"/>
      <c r="W83" s="270"/>
      <c r="X83" s="270"/>
      <c r="Y83" s="270"/>
      <c r="Z83" s="270"/>
      <c r="AA83" s="270"/>
      <c r="AB83" s="270"/>
      <c r="AC83" s="270"/>
      <c r="AD83" s="270"/>
      <c r="AE83" s="270"/>
      <c r="AF83" s="270"/>
      <c r="AG83" s="270"/>
      <c r="AH83" s="271"/>
    </row>
    <row r="84" spans="2:34" ht="15" customHeight="1" x14ac:dyDescent="0.35">
      <c r="B84" s="100"/>
      <c r="C84" s="124" t="s">
        <v>73</v>
      </c>
      <c r="D84" s="92"/>
      <c r="E84" s="92"/>
      <c r="F84" s="93"/>
      <c r="G84" s="269" t="s">
        <v>74</v>
      </c>
      <c r="H84" s="270"/>
      <c r="I84" s="270"/>
      <c r="J84" s="270"/>
      <c r="K84" s="270"/>
      <c r="L84" s="270"/>
      <c r="M84" s="270"/>
      <c r="N84" s="270"/>
      <c r="O84" s="270"/>
      <c r="P84" s="270"/>
      <c r="Q84" s="270"/>
      <c r="R84" s="270"/>
      <c r="S84" s="270"/>
      <c r="T84" s="270"/>
      <c r="U84" s="270"/>
      <c r="V84" s="270"/>
      <c r="W84" s="270"/>
      <c r="X84" s="270"/>
      <c r="Y84" s="270"/>
      <c r="Z84" s="270"/>
      <c r="AA84" s="270"/>
      <c r="AB84" s="270"/>
      <c r="AC84" s="270"/>
      <c r="AD84" s="270"/>
      <c r="AE84" s="270"/>
      <c r="AF84" s="270"/>
      <c r="AG84" s="270"/>
      <c r="AH84" s="271"/>
    </row>
    <row r="85" spans="2:34" ht="15.75" customHeight="1" x14ac:dyDescent="0.35">
      <c r="B85" s="100"/>
      <c r="C85" s="92"/>
      <c r="D85" s="92"/>
      <c r="E85" s="92"/>
      <c r="F85" s="93"/>
      <c r="G85" s="269"/>
      <c r="H85" s="270"/>
      <c r="I85" s="270"/>
      <c r="J85" s="270"/>
      <c r="K85" s="270"/>
      <c r="L85" s="270"/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1"/>
    </row>
    <row r="86" spans="2:34" ht="15" customHeight="1" x14ac:dyDescent="0.35">
      <c r="B86" s="100"/>
      <c r="C86" s="92"/>
      <c r="D86" s="92"/>
      <c r="E86" s="92"/>
      <c r="F86" s="93"/>
      <c r="G86" s="269"/>
      <c r="H86" s="270"/>
      <c r="I86" s="270"/>
      <c r="J86" s="270"/>
      <c r="K86" s="270"/>
      <c r="L86" s="270"/>
      <c r="M86" s="270"/>
      <c r="N86" s="270"/>
      <c r="O86" s="270"/>
      <c r="P86" s="270"/>
      <c r="Q86" s="270"/>
      <c r="R86" s="270"/>
      <c r="S86" s="270"/>
      <c r="T86" s="270"/>
      <c r="U86" s="270"/>
      <c r="V86" s="270"/>
      <c r="W86" s="270"/>
      <c r="X86" s="270"/>
      <c r="Y86" s="270"/>
      <c r="Z86" s="270"/>
      <c r="AA86" s="270"/>
      <c r="AB86" s="270"/>
      <c r="AC86" s="270"/>
      <c r="AD86" s="270"/>
      <c r="AE86" s="270"/>
      <c r="AF86" s="270"/>
      <c r="AG86" s="270"/>
      <c r="AH86" s="271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272" t="s">
        <v>89</v>
      </c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4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275"/>
      <c r="O89" s="275"/>
      <c r="P89" s="275"/>
      <c r="Q89" s="275"/>
      <c r="R89" s="275"/>
      <c r="S89" s="275"/>
      <c r="T89" s="275"/>
      <c r="U89" s="275"/>
      <c r="V89" s="275"/>
      <c r="W89" s="275"/>
      <c r="X89" s="129"/>
      <c r="Y89" s="275"/>
      <c r="Z89" s="275"/>
      <c r="AA89" s="275"/>
      <c r="AB89" s="275"/>
      <c r="AC89" s="275"/>
      <c r="AD89" s="275"/>
      <c r="AE89" s="275"/>
      <c r="AF89" s="275"/>
      <c r="AG89" s="275"/>
      <c r="AH89" s="276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265"/>
      <c r="H100" s="266"/>
      <c r="I100" s="266"/>
      <c r="J100" s="266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6"/>
      <c r="X100" s="266"/>
      <c r="Y100" s="266"/>
      <c r="Z100" s="266"/>
      <c r="AA100" s="266"/>
      <c r="AB100" s="266"/>
      <c r="AC100" s="266"/>
      <c r="AD100" s="266"/>
      <c r="AE100" s="266"/>
      <c r="AF100" s="266"/>
      <c r="AG100" s="266"/>
      <c r="AH100" s="267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268"/>
      <c r="O101" s="268"/>
      <c r="P101" s="268"/>
      <c r="Q101" s="268"/>
      <c r="R101" s="268"/>
      <c r="S101" s="268"/>
      <c r="T101" s="268"/>
      <c r="U101" s="268"/>
      <c r="V101" s="268"/>
      <c r="W101" s="268"/>
      <c r="X101" s="139"/>
      <c r="Y101" s="268"/>
      <c r="Z101" s="268"/>
      <c r="AA101" s="268"/>
      <c r="AB101" s="268"/>
      <c r="AC101" s="268"/>
      <c r="AD101" s="268"/>
      <c r="AE101" s="268"/>
      <c r="AF101" s="268"/>
      <c r="AG101" s="268"/>
      <c r="AH101" s="26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" bottom="0" header="0.16" footer="0.18"/>
  <pageSetup paperSize="9" scale="65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073E-24C0-4497-A74B-50B2A2DADD6E}">
  <sheetPr>
    <tabColor theme="1"/>
  </sheetPr>
  <dimension ref="B2:AH158"/>
  <sheetViews>
    <sheetView showGridLines="0" topLeftCell="A55" zoomScale="80" zoomScaleNormal="80" workbookViewId="0">
      <selection activeCell="AJ80" sqref="AJ80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156"/>
      <c r="C2" s="157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158"/>
      <c r="C3" s="159"/>
      <c r="D3" s="162" t="s">
        <v>0</v>
      </c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4"/>
      <c r="U3" s="165" t="s">
        <v>1</v>
      </c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7"/>
    </row>
    <row r="4" spans="2:34" ht="17.5" x14ac:dyDescent="0.35">
      <c r="B4" s="158"/>
      <c r="C4" s="159"/>
      <c r="D4" s="162" t="s">
        <v>2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4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158"/>
      <c r="C5" s="159"/>
      <c r="D5" s="168" t="s">
        <v>3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  <c r="U5" s="171" t="s">
        <v>4</v>
      </c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3"/>
    </row>
    <row r="6" spans="2:34" ht="12" customHeight="1" x14ac:dyDescent="0.35">
      <c r="B6" s="158"/>
      <c r="C6" s="159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174" t="s">
        <v>5</v>
      </c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6"/>
    </row>
    <row r="7" spans="2:34" x14ac:dyDescent="0.35">
      <c r="B7" s="158"/>
      <c r="C7" s="159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177">
        <f>'[3]Form P2KB 01'!V7:X8</f>
        <v>2</v>
      </c>
      <c r="W7" s="166"/>
      <c r="X7" s="178"/>
      <c r="Y7" s="146">
        <f>'[3]Form P2KB 01'!Y7:AA8</f>
        <v>0</v>
      </c>
      <c r="Z7" s="147"/>
      <c r="AA7" s="148"/>
      <c r="AB7" s="146">
        <f>'[3]Form P2KB 01'!AB7:AD8</f>
        <v>1</v>
      </c>
      <c r="AC7" s="147"/>
      <c r="AD7" s="148"/>
      <c r="AE7" s="146">
        <f>'[3]Form P2KB 01'!AE7:AG8</f>
        <v>8</v>
      </c>
      <c r="AF7" s="147"/>
      <c r="AG7" s="148"/>
      <c r="AH7" s="14"/>
    </row>
    <row r="8" spans="2:34" ht="7.5" customHeight="1" x14ac:dyDescent="0.35">
      <c r="B8" s="158"/>
      <c r="C8" s="159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179"/>
      <c r="W8" s="180"/>
      <c r="X8" s="181"/>
      <c r="Y8" s="149"/>
      <c r="Z8" s="150"/>
      <c r="AA8" s="151"/>
      <c r="AB8" s="149"/>
      <c r="AC8" s="150"/>
      <c r="AD8" s="151"/>
      <c r="AE8" s="149"/>
      <c r="AF8" s="150"/>
      <c r="AG8" s="151"/>
      <c r="AH8" s="14"/>
    </row>
    <row r="9" spans="2:34" ht="12.75" customHeight="1" x14ac:dyDescent="0.35">
      <c r="B9" s="158"/>
      <c r="C9" s="159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152" t="s">
        <v>9</v>
      </c>
      <c r="W9" s="152"/>
      <c r="X9" s="15"/>
      <c r="Y9" s="152" t="s">
        <v>10</v>
      </c>
      <c r="Z9" s="152"/>
      <c r="AA9" s="15"/>
      <c r="AB9" s="6"/>
      <c r="AC9" s="153" t="s">
        <v>9</v>
      </c>
      <c r="AD9" s="153"/>
      <c r="AE9" s="6"/>
      <c r="AF9" s="153" t="s">
        <v>10</v>
      </c>
      <c r="AG9" s="153"/>
      <c r="AH9" s="7"/>
    </row>
    <row r="10" spans="2:34" ht="13.5" customHeight="1" x14ac:dyDescent="0.35">
      <c r="B10" s="158"/>
      <c r="C10" s="159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'[3]Form P2KB 01'!V10</f>
        <v>0</v>
      </c>
      <c r="W10" s="20">
        <f>'[3]Form P2KB 01'!W10</f>
        <v>1</v>
      </c>
      <c r="X10" s="21"/>
      <c r="Y10" s="20">
        <f>'[3]Form P2KB 01'!Y10</f>
        <v>1</v>
      </c>
      <c r="Z10" s="22">
        <f>'[3]Form P2KB 01'!Z10</f>
        <v>8</v>
      </c>
      <c r="AA10" s="154" t="s">
        <v>12</v>
      </c>
      <c r="AB10" s="155"/>
      <c r="AC10" s="20">
        <f>'[3]Form P2KB 01'!AC10</f>
        <v>1</v>
      </c>
      <c r="AD10" s="20">
        <f>'[3]Form P2KB 01'!AD10</f>
        <v>2</v>
      </c>
      <c r="AE10" s="21"/>
      <c r="AF10" s="20">
        <f>'[3]Form P2KB 01'!AF10</f>
        <v>1</v>
      </c>
      <c r="AG10" s="20">
        <f>'[3]Form P2KB 01'!AG10</f>
        <v>8</v>
      </c>
      <c r="AH10" s="7"/>
    </row>
    <row r="11" spans="2:34" ht="6" customHeight="1" x14ac:dyDescent="0.35">
      <c r="B11" s="160"/>
      <c r="C11" s="161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184" t="s">
        <v>13</v>
      </c>
      <c r="C12" s="185"/>
      <c r="D12" s="197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195"/>
      <c r="C13" s="196"/>
      <c r="D13" s="198"/>
      <c r="E13" s="26"/>
      <c r="F13" s="28">
        <f>'[3]Form P2KB 01'!F13</f>
        <v>0</v>
      </c>
      <c r="G13" s="28">
        <f>'[3]Form P2KB 01'!G13</f>
        <v>0</v>
      </c>
      <c r="H13" s="28">
        <f>'[3]Form P2KB 01'!H13</f>
        <v>0</v>
      </c>
      <c r="I13" s="29">
        <f>'[3]Form P2KB 01'!I13</f>
        <v>0</v>
      </c>
      <c r="J13" s="30"/>
      <c r="K13" s="29">
        <f>'[3]Form P2KB 01'!K13</f>
        <v>0</v>
      </c>
      <c r="L13" s="29">
        <f>'[3]Form P2KB 01'!L13</f>
        <v>0</v>
      </c>
      <c r="M13" s="29">
        <f>'[3]Form P2KB 01'!M13</f>
        <v>0</v>
      </c>
      <c r="N13" s="29">
        <f>'[3]Form P2KB 01'!N13</f>
        <v>0</v>
      </c>
      <c r="O13" s="29">
        <f>'[3]Form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184" t="s">
        <v>15</v>
      </c>
      <c r="C15" s="185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195"/>
      <c r="C16" s="196"/>
      <c r="D16" s="41" t="s">
        <v>14</v>
      </c>
      <c r="E16" s="42"/>
      <c r="F16" s="28">
        <f>'[3]Form P2KB 01'!F16</f>
        <v>1</v>
      </c>
      <c r="G16" s="28">
        <f>'[3]Form P2KB 01'!G16</f>
        <v>3</v>
      </c>
      <c r="H16" s="28">
        <f>'[3]Form P2KB 01'!H16</f>
        <v>4</v>
      </c>
      <c r="I16" s="43"/>
      <c r="J16" s="28">
        <f>'[3]Form P2KB 01'!J16</f>
        <v>2</v>
      </c>
      <c r="K16" s="28">
        <f>'[3]Form P2KB 01'!K16</f>
        <v>0</v>
      </c>
      <c r="L16" s="28">
        <f>'[3]Form P2KB 01'!L16</f>
        <v>0</v>
      </c>
      <c r="M16" s="28">
        <f>'[3]Form P2KB 01'!M16</f>
        <v>1</v>
      </c>
      <c r="N16" s="43"/>
      <c r="O16" s="28">
        <f>'[3]Form P2KB 01'!O16</f>
        <v>0</v>
      </c>
      <c r="P16" s="28">
        <f>'[3]Form P2KB 01'!P16</f>
        <v>0</v>
      </c>
      <c r="Q16" s="28">
        <f>'[3]Form P2KB 01'!Q16</f>
        <v>2</v>
      </c>
      <c r="R16" s="28">
        <f>'[3]Form P2KB 01'!R16</f>
        <v>8</v>
      </c>
      <c r="S16" s="43"/>
      <c r="T16" s="28">
        <f>'[3]Form P2KB 01'!T16</f>
        <v>0</v>
      </c>
      <c r="U16" s="182">
        <f>'[3]Form P2KB 01'!U16:V16</f>
        <v>3</v>
      </c>
      <c r="V16" s="183"/>
      <c r="W16" s="182">
        <f>'[3]Form P2KB 01'!W16:X16</f>
        <v>0</v>
      </c>
      <c r="X16" s="183"/>
      <c r="Y16" s="182">
        <f>'[3]Form P2KB 01'!Y16:Z16</f>
        <v>0</v>
      </c>
      <c r="Z16" s="183"/>
      <c r="AA16" s="182">
        <f>'[3]Form P2KB 01'!AA16:AB16</f>
        <v>9</v>
      </c>
      <c r="AB16" s="183"/>
      <c r="AC16" s="31"/>
      <c r="AD16" s="31"/>
      <c r="AE16" s="31"/>
      <c r="AF16" s="31"/>
      <c r="AG16" s="31"/>
      <c r="AH16" s="31"/>
    </row>
    <row r="17" spans="2:34" ht="6" customHeight="1" x14ac:dyDescent="0.35">
      <c r="B17" s="186"/>
      <c r="C17" s="187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184" t="s">
        <v>16</v>
      </c>
      <c r="C18" s="185"/>
      <c r="D18" s="41"/>
      <c r="E18" s="42"/>
      <c r="F18" s="188" t="str">
        <f>'[3]Form P2KB 01'!F18:AG19</f>
        <v>M Yamin Lubis</v>
      </c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45"/>
    </row>
    <row r="19" spans="2:34" ht="15.5" x14ac:dyDescent="0.35">
      <c r="B19" s="186"/>
      <c r="C19" s="187"/>
      <c r="D19" s="34" t="s">
        <v>14</v>
      </c>
      <c r="E19" s="44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46"/>
    </row>
    <row r="20" spans="2:34" ht="6.75" customHeight="1" x14ac:dyDescent="0.35">
      <c r="B20" s="190" t="s">
        <v>17</v>
      </c>
      <c r="C20" s="191"/>
      <c r="D20" s="41"/>
      <c r="E20" s="42"/>
      <c r="F20" s="188" t="str">
        <f>'[3]Form P2KB 01'!F20:AH21</f>
        <v>Medan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x14ac:dyDescent="0.35">
      <c r="B21" s="192"/>
      <c r="C21" s="193"/>
      <c r="D21" s="34" t="s">
        <v>14</v>
      </c>
      <c r="E21" s="44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194">
        <f>'[3]Form P2KB 01'!F22</f>
        <v>21473</v>
      </c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</row>
    <row r="23" spans="2:34" ht="5.25" customHeight="1" x14ac:dyDescent="0.35">
      <c r="B23" s="184" t="s">
        <v>19</v>
      </c>
      <c r="C23" s="185"/>
      <c r="D23" s="41"/>
      <c r="E23" s="42"/>
      <c r="F23" s="188" t="str">
        <f>'[3]Form P2KB 01'!F23:AH24</f>
        <v>Spesialis Penyakit Dalam</v>
      </c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</row>
    <row r="24" spans="2:34" x14ac:dyDescent="0.35">
      <c r="B24" s="186"/>
      <c r="C24" s="187"/>
      <c r="D24" s="34" t="s">
        <v>14</v>
      </c>
      <c r="E24" s="44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</row>
    <row r="25" spans="2:34" ht="6" customHeight="1" x14ac:dyDescent="0.35">
      <c r="B25" s="184" t="s">
        <v>20</v>
      </c>
      <c r="C25" s="185"/>
      <c r="D25" s="41"/>
      <c r="E25" s="42"/>
      <c r="F25" s="188">
        <f>'[3]Form P2KB 01'!F25:AH26</f>
        <v>44290</v>
      </c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</row>
    <row r="26" spans="2:34" ht="15" customHeight="1" x14ac:dyDescent="0.35">
      <c r="B26" s="186"/>
      <c r="C26" s="187"/>
      <c r="D26" s="34" t="s">
        <v>14</v>
      </c>
      <c r="E26" s="44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</row>
    <row r="27" spans="2:34" ht="5.25" customHeight="1" x14ac:dyDescent="0.35">
      <c r="B27" s="48"/>
      <c r="C27" s="49"/>
      <c r="D27" s="41"/>
      <c r="E27" s="42"/>
      <c r="F27" s="188" t="str">
        <f>'[3]Form P2KB 01'!F27:AG29</f>
        <v>Jl. Raden Saleh (Studio Alam) Perumahan Kali baru permai Blok B2 No.1</v>
      </c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45"/>
    </row>
    <row r="29" spans="2:34" ht="3" customHeight="1" x14ac:dyDescent="0.35">
      <c r="B29" s="32"/>
      <c r="C29" s="47"/>
      <c r="D29" s="34"/>
      <c r="E29" s="44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46"/>
    </row>
    <row r="30" spans="2:34" ht="19.5" customHeight="1" x14ac:dyDescent="0.35">
      <c r="B30" s="186" t="s">
        <v>22</v>
      </c>
      <c r="C30" s="187"/>
      <c r="D30" s="34" t="s">
        <v>14</v>
      </c>
      <c r="E30" s="44"/>
      <c r="F30" s="189" t="str">
        <f>'[3]Form P2KB 01'!F30:AG30</f>
        <v>Cilodong</v>
      </c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46"/>
    </row>
    <row r="31" spans="2:34" ht="4.5" customHeight="1" x14ac:dyDescent="0.35">
      <c r="B31" s="184" t="s">
        <v>23</v>
      </c>
      <c r="C31" s="185"/>
      <c r="D31" s="41"/>
      <c r="E31" s="42"/>
      <c r="F31" s="188" t="str">
        <f>'[3]Form P2KB 01'!F31:AH32</f>
        <v>Cilodong</v>
      </c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</row>
    <row r="32" spans="2:34" x14ac:dyDescent="0.35">
      <c r="B32" s="186"/>
      <c r="C32" s="187"/>
      <c r="D32" s="34" t="s">
        <v>14</v>
      </c>
      <c r="E32" s="44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</row>
    <row r="33" spans="2:34" ht="6" customHeight="1" x14ac:dyDescent="0.35">
      <c r="B33" s="184" t="s">
        <v>24</v>
      </c>
      <c r="C33" s="185"/>
      <c r="D33" s="41"/>
      <c r="E33" s="42"/>
      <c r="F33" s="188" t="str">
        <f>'[3]Form P2KB 01'!F33:AH34</f>
        <v>Depok</v>
      </c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</row>
    <row r="34" spans="2:34" x14ac:dyDescent="0.35">
      <c r="B34" s="186"/>
      <c r="C34" s="187"/>
      <c r="D34" s="34" t="s">
        <v>14</v>
      </c>
      <c r="E34" s="44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</row>
    <row r="35" spans="2:34" ht="5.25" customHeight="1" x14ac:dyDescent="0.35">
      <c r="B35" s="184" t="s">
        <v>25</v>
      </c>
      <c r="C35" s="185"/>
      <c r="D35" s="41"/>
      <c r="E35" s="42"/>
      <c r="F35" s="188" t="str">
        <f>'[3]Form P2KB 01'!F35:AH36</f>
        <v>Jawa Barat</v>
      </c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</row>
    <row r="36" spans="2:34" x14ac:dyDescent="0.35">
      <c r="B36" s="186"/>
      <c r="C36" s="187"/>
      <c r="D36" s="34" t="s">
        <v>14</v>
      </c>
      <c r="E36" s="44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</row>
    <row r="37" spans="2:34" ht="4.5" customHeight="1" x14ac:dyDescent="0.35">
      <c r="B37" s="184" t="s">
        <v>26</v>
      </c>
      <c r="C37" s="185"/>
      <c r="D37" s="41"/>
      <c r="E37" s="42"/>
      <c r="F37" s="188">
        <f>'[3]Form P2KB 01'!F37:AH38</f>
        <v>0</v>
      </c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</row>
    <row r="38" spans="2:34" x14ac:dyDescent="0.35">
      <c r="B38" s="186"/>
      <c r="C38" s="187"/>
      <c r="D38" s="34" t="s">
        <v>14</v>
      </c>
      <c r="E38" s="44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</row>
    <row r="39" spans="2:34" ht="5.25" customHeight="1" x14ac:dyDescent="0.35">
      <c r="B39" s="184" t="s">
        <v>27</v>
      </c>
      <c r="C39" s="185"/>
      <c r="D39" s="41"/>
      <c r="E39" s="42"/>
      <c r="F39" s="188" t="str">
        <f>'[3]Form P2KB 01'!F39:AH40</f>
        <v>021 - 77841119</v>
      </c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</row>
    <row r="40" spans="2:34" x14ac:dyDescent="0.35">
      <c r="B40" s="186"/>
      <c r="C40" s="187"/>
      <c r="D40" s="34" t="s">
        <v>14</v>
      </c>
      <c r="E40" s="44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</row>
    <row r="41" spans="2:34" ht="6" customHeight="1" x14ac:dyDescent="0.35">
      <c r="B41" s="184" t="s">
        <v>28</v>
      </c>
      <c r="C41" s="185"/>
      <c r="D41" s="41"/>
      <c r="E41" s="42"/>
      <c r="F41" s="188">
        <f>'[3]Form P2KB 01'!F41:AH42</f>
        <v>0</v>
      </c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</row>
    <row r="42" spans="2:34" ht="15.75" customHeight="1" x14ac:dyDescent="0.35">
      <c r="B42" s="186"/>
      <c r="C42" s="187"/>
      <c r="D42" s="34" t="s">
        <v>14</v>
      </c>
      <c r="E42" s="44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</row>
    <row r="43" spans="2:34" ht="6" customHeight="1" x14ac:dyDescent="0.35">
      <c r="B43" s="184" t="s">
        <v>29</v>
      </c>
      <c r="C43" s="185"/>
      <c r="D43" s="41"/>
      <c r="E43" s="42"/>
      <c r="F43" s="188" t="str">
        <f>'[3]Form P2KB 01'!F43:AH44</f>
        <v>08127893389</v>
      </c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</row>
    <row r="44" spans="2:34" x14ac:dyDescent="0.35">
      <c r="B44" s="186"/>
      <c r="C44" s="187"/>
      <c r="D44" s="34" t="s">
        <v>14</v>
      </c>
      <c r="E44" s="44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</row>
    <row r="45" spans="2:34" ht="6" customHeight="1" x14ac:dyDescent="0.35">
      <c r="B45" s="184" t="s">
        <v>30</v>
      </c>
      <c r="C45" s="185"/>
      <c r="D45" s="197" t="s">
        <v>14</v>
      </c>
      <c r="E45" s="42"/>
      <c r="F45" s="188" t="str">
        <f>'[3]Form P2KB 01'!F45:AH47</f>
        <v>yamin.lu_bis@yahoo.com</v>
      </c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</row>
    <row r="46" spans="2:34" x14ac:dyDescent="0.35">
      <c r="B46" s="195"/>
      <c r="C46" s="196"/>
      <c r="D46" s="198"/>
      <c r="E46" s="42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</row>
    <row r="47" spans="2:34" ht="6" customHeight="1" x14ac:dyDescent="0.35">
      <c r="B47" s="186"/>
      <c r="C47" s="187"/>
      <c r="D47" s="200"/>
      <c r="E47" s="52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</row>
    <row r="48" spans="2:34" ht="42.75" customHeight="1" x14ac:dyDescent="0.35">
      <c r="B48" s="201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3"/>
      <c r="AB48" s="204" t="s">
        <v>31</v>
      </c>
      <c r="AC48" s="205"/>
      <c r="AD48" s="205"/>
      <c r="AE48" s="205"/>
      <c r="AF48" s="205"/>
      <c r="AG48" s="205"/>
      <c r="AH48" s="206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27">
        <f>[3]Profesional!I39+[3]Profesional!H82</f>
        <v>6</v>
      </c>
      <c r="AC49" s="228"/>
      <c r="AD49" s="228"/>
      <c r="AE49" s="228"/>
      <c r="AF49" s="228"/>
      <c r="AG49" s="228"/>
      <c r="AH49" s="229"/>
    </row>
    <row r="50" spans="2:34" ht="16.5" customHeight="1" x14ac:dyDescent="0.35">
      <c r="B50" s="59" t="s">
        <v>32</v>
      </c>
      <c r="C50" s="236" t="s">
        <v>33</v>
      </c>
      <c r="D50" s="211"/>
      <c r="E50" s="211"/>
      <c r="F50" s="212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30"/>
      <c r="AC50" s="231"/>
      <c r="AD50" s="231"/>
      <c r="AE50" s="231"/>
      <c r="AF50" s="231"/>
      <c r="AG50" s="231"/>
      <c r="AH50" s="232"/>
    </row>
    <row r="51" spans="2:34" ht="15.75" customHeight="1" x14ac:dyDescent="0.35">
      <c r="B51" s="64"/>
      <c r="C51" s="236" t="s">
        <v>35</v>
      </c>
      <c r="D51" s="211"/>
      <c r="E51" s="211"/>
      <c r="F51" s="212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33"/>
      <c r="AC51" s="234"/>
      <c r="AD51" s="234"/>
      <c r="AE51" s="234"/>
      <c r="AF51" s="234"/>
      <c r="AG51" s="234"/>
      <c r="AH51" s="235"/>
    </row>
    <row r="52" spans="2:34" ht="20.25" customHeight="1" x14ac:dyDescent="0.35">
      <c r="B52" s="70"/>
      <c r="C52" s="210"/>
      <c r="D52" s="211"/>
      <c r="E52" s="211"/>
      <c r="F52" s="212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207">
        <f>[3]Profesional!H125</f>
        <v>2</v>
      </c>
      <c r="AC52" s="208"/>
      <c r="AD52" s="208"/>
      <c r="AE52" s="208"/>
      <c r="AF52" s="208"/>
      <c r="AG52" s="208"/>
      <c r="AH52" s="209"/>
    </row>
    <row r="53" spans="2:34" ht="20.25" customHeight="1" x14ac:dyDescent="0.35">
      <c r="B53" s="70"/>
      <c r="C53" s="210"/>
      <c r="D53" s="211"/>
      <c r="E53" s="211"/>
      <c r="F53" s="212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207">
        <f>[3]Profesional!I182</f>
        <v>0</v>
      </c>
      <c r="AC53" s="208"/>
      <c r="AD53" s="208"/>
      <c r="AE53" s="208"/>
      <c r="AF53" s="208"/>
      <c r="AG53" s="208"/>
      <c r="AH53" s="209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207">
        <f>[3]Profesional!G199+[3]Profesional!G229+[3]Profesional!G245+[3]Profesional!H262</f>
        <v>50</v>
      </c>
      <c r="AC54" s="208"/>
      <c r="AD54" s="208"/>
      <c r="AE54" s="208"/>
      <c r="AF54" s="208"/>
      <c r="AG54" s="208"/>
      <c r="AH54" s="209"/>
    </row>
    <row r="55" spans="2:34" ht="17.25" customHeight="1" x14ac:dyDescent="0.35">
      <c r="B55" s="70"/>
      <c r="C55" s="210"/>
      <c r="D55" s="211"/>
      <c r="E55" s="211"/>
      <c r="F55" s="212"/>
      <c r="G55" s="213">
        <v>5</v>
      </c>
      <c r="H55" s="215" t="s">
        <v>40</v>
      </c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7"/>
      <c r="AB55" s="221">
        <f>SUM(AB49:AH54)</f>
        <v>58</v>
      </c>
      <c r="AC55" s="222"/>
      <c r="AD55" s="222"/>
      <c r="AE55" s="222"/>
      <c r="AF55" s="222"/>
      <c r="AG55" s="222"/>
      <c r="AH55" s="223"/>
    </row>
    <row r="56" spans="2:34" ht="3.75" customHeight="1" x14ac:dyDescent="0.35">
      <c r="B56" s="83"/>
      <c r="C56" s="84"/>
      <c r="D56" s="84"/>
      <c r="E56" s="84"/>
      <c r="F56" s="85"/>
      <c r="G56" s="214"/>
      <c r="H56" s="218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20"/>
      <c r="AB56" s="224"/>
      <c r="AC56" s="225"/>
      <c r="AD56" s="225"/>
      <c r="AE56" s="225"/>
      <c r="AF56" s="225"/>
      <c r="AG56" s="225"/>
      <c r="AH56" s="226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207">
        <f>[3]Pembelajaran!H39</f>
        <v>92</v>
      </c>
      <c r="AC57" s="208"/>
      <c r="AD57" s="208"/>
      <c r="AE57" s="208"/>
      <c r="AF57" s="208"/>
      <c r="AG57" s="208"/>
      <c r="AH57" s="209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207"/>
      <c r="AC58" s="208"/>
      <c r="AD58" s="208"/>
      <c r="AE58" s="208"/>
      <c r="AF58" s="208"/>
      <c r="AG58" s="208"/>
      <c r="AH58" s="209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207">
        <f>[3]Pembelajaran!G104+[3]Pembelajaran!G140</f>
        <v>0</v>
      </c>
      <c r="AC59" s="208"/>
      <c r="AD59" s="208"/>
      <c r="AE59" s="208"/>
      <c r="AF59" s="208"/>
      <c r="AG59" s="208"/>
      <c r="AH59" s="209"/>
    </row>
    <row r="60" spans="2:34" ht="18.75" customHeight="1" x14ac:dyDescent="0.35">
      <c r="B60" s="100"/>
      <c r="C60" s="92"/>
      <c r="D60" s="92"/>
      <c r="E60" s="92"/>
      <c r="F60" s="93"/>
      <c r="G60" s="213">
        <v>8</v>
      </c>
      <c r="H60" s="215" t="s">
        <v>45</v>
      </c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7"/>
      <c r="AB60" s="241">
        <f>SUM(AB57:AH59)</f>
        <v>92</v>
      </c>
      <c r="AC60" s="242"/>
      <c r="AD60" s="242"/>
      <c r="AE60" s="242"/>
      <c r="AF60" s="242"/>
      <c r="AG60" s="242"/>
      <c r="AH60" s="243"/>
    </row>
    <row r="61" spans="2:34" ht="3.75" customHeight="1" x14ac:dyDescent="0.35">
      <c r="B61" s="83"/>
      <c r="C61" s="101"/>
      <c r="D61" s="101"/>
      <c r="E61" s="101"/>
      <c r="F61" s="102"/>
      <c r="G61" s="214"/>
      <c r="H61" s="218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20"/>
      <c r="AB61" s="241"/>
      <c r="AC61" s="242"/>
      <c r="AD61" s="242"/>
      <c r="AE61" s="242"/>
      <c r="AF61" s="242"/>
      <c r="AG61" s="242"/>
      <c r="AH61" s="243"/>
    </row>
    <row r="62" spans="2:34" ht="4.5" customHeight="1" x14ac:dyDescent="0.35">
      <c r="B62" s="53"/>
      <c r="C62" s="54"/>
      <c r="D62" s="54"/>
      <c r="E62" s="54"/>
      <c r="F62" s="55"/>
      <c r="G62" s="244">
        <v>9</v>
      </c>
      <c r="H62" s="246" t="s">
        <v>46</v>
      </c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8"/>
      <c r="AB62" s="252">
        <f>'[3]Pengabdian Masy-Profesi'!I26</f>
        <v>0</v>
      </c>
      <c r="AC62" s="208"/>
      <c r="AD62" s="208"/>
      <c r="AE62" s="208"/>
      <c r="AF62" s="208"/>
      <c r="AG62" s="208"/>
      <c r="AH62" s="209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245"/>
      <c r="H63" s="249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  <c r="AA63" s="251"/>
      <c r="AB63" s="207"/>
      <c r="AC63" s="208"/>
      <c r="AD63" s="208"/>
      <c r="AE63" s="208"/>
      <c r="AF63" s="208"/>
      <c r="AG63" s="208"/>
      <c r="AH63" s="209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207">
        <f>'[3]Pengabdian Masy-Profesi'!H54</f>
        <v>0</v>
      </c>
      <c r="AC64" s="208"/>
      <c r="AD64" s="208"/>
      <c r="AE64" s="208"/>
      <c r="AF64" s="208"/>
      <c r="AG64" s="208"/>
      <c r="AH64" s="209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207">
        <f>'[3]Pengabdian Masy-Profesi'!G89</f>
        <v>2</v>
      </c>
      <c r="AC65" s="208"/>
      <c r="AD65" s="208"/>
      <c r="AE65" s="208"/>
      <c r="AF65" s="208"/>
      <c r="AG65" s="208"/>
      <c r="AH65" s="209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207">
        <f>'[3]Pengabdian Masy-Profesi'!G125</f>
        <v>0</v>
      </c>
      <c r="AC66" s="208"/>
      <c r="AD66" s="208"/>
      <c r="AE66" s="208"/>
      <c r="AF66" s="208"/>
      <c r="AG66" s="208"/>
      <c r="AH66" s="209"/>
    </row>
    <row r="67" spans="2:34" ht="15" customHeight="1" x14ac:dyDescent="0.35">
      <c r="B67" s="105"/>
      <c r="C67" s="92"/>
      <c r="D67" s="92"/>
      <c r="E67" s="92"/>
      <c r="F67" s="93"/>
      <c r="G67" s="213">
        <v>13</v>
      </c>
      <c r="H67" s="215" t="s">
        <v>54</v>
      </c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7"/>
      <c r="AB67" s="237">
        <f>SUM(AB62:AH66)</f>
        <v>2</v>
      </c>
      <c r="AC67" s="238"/>
      <c r="AD67" s="238"/>
      <c r="AE67" s="238"/>
      <c r="AF67" s="238"/>
      <c r="AG67" s="238"/>
      <c r="AH67" s="239"/>
    </row>
    <row r="68" spans="2:34" ht="3.75" customHeight="1" x14ac:dyDescent="0.35">
      <c r="B68" s="83"/>
      <c r="C68" s="101"/>
      <c r="D68" s="101"/>
      <c r="E68" s="101"/>
      <c r="F68" s="102"/>
      <c r="G68" s="214"/>
      <c r="H68" s="218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20"/>
      <c r="AB68" s="240"/>
      <c r="AC68" s="238"/>
      <c r="AD68" s="238"/>
      <c r="AE68" s="238"/>
      <c r="AF68" s="238"/>
      <c r="AG68" s="238"/>
      <c r="AH68" s="239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207">
        <f>'[3]Publikasi '!J17</f>
        <v>0</v>
      </c>
      <c r="AC69" s="208"/>
      <c r="AD69" s="208"/>
      <c r="AE69" s="208"/>
      <c r="AF69" s="208"/>
      <c r="AG69" s="208"/>
      <c r="AH69" s="209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207">
        <f>'[3]Publikasi '!I45</f>
        <v>0</v>
      </c>
      <c r="AC70" s="208"/>
      <c r="AD70" s="208"/>
      <c r="AE70" s="208"/>
      <c r="AF70" s="208"/>
      <c r="AG70" s="208"/>
      <c r="AH70" s="209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207">
        <f>'[3]Publikasi '!I61</f>
        <v>0</v>
      </c>
      <c r="AC71" s="208"/>
      <c r="AD71" s="208"/>
      <c r="AE71" s="208"/>
      <c r="AF71" s="208"/>
      <c r="AG71" s="208"/>
      <c r="AH71" s="209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207">
        <f>'[3]Publikasi '!G83</f>
        <v>0</v>
      </c>
      <c r="AC72" s="208"/>
      <c r="AD72" s="208"/>
      <c r="AE72" s="208"/>
      <c r="AF72" s="208"/>
      <c r="AG72" s="208"/>
      <c r="AH72" s="209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207">
        <f>'[3]Publikasi '!F100+'[3]Publikasi '!F118+'[3]Publikasi '!F136+'[3]Publikasi '!G154</f>
        <v>0</v>
      </c>
      <c r="AC73" s="208"/>
      <c r="AD73" s="208"/>
      <c r="AE73" s="208"/>
      <c r="AF73" s="208"/>
      <c r="AG73" s="208"/>
      <c r="AH73" s="209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207"/>
      <c r="AC74" s="208"/>
      <c r="AD74" s="208"/>
      <c r="AE74" s="208"/>
      <c r="AF74" s="208"/>
      <c r="AG74" s="208"/>
      <c r="AH74" s="209"/>
    </row>
    <row r="75" spans="2:34" ht="16.5" customHeight="1" x14ac:dyDescent="0.35">
      <c r="B75" s="100"/>
      <c r="C75" s="92"/>
      <c r="D75" s="92"/>
      <c r="E75" s="92"/>
      <c r="F75" s="93"/>
      <c r="G75" s="213">
        <v>19</v>
      </c>
      <c r="H75" s="256" t="s">
        <v>63</v>
      </c>
      <c r="I75" s="257"/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8"/>
      <c r="AB75" s="259">
        <f>SUM(AB69:AH74)</f>
        <v>0</v>
      </c>
      <c r="AC75" s="260"/>
      <c r="AD75" s="260"/>
      <c r="AE75" s="260"/>
      <c r="AF75" s="260"/>
      <c r="AG75" s="260"/>
      <c r="AH75" s="261"/>
    </row>
    <row r="76" spans="2:34" ht="6" customHeight="1" x14ac:dyDescent="0.35">
      <c r="B76" s="83"/>
      <c r="C76" s="101"/>
      <c r="D76" s="101"/>
      <c r="E76" s="101"/>
      <c r="F76" s="102"/>
      <c r="G76" s="214"/>
      <c r="H76" s="256"/>
      <c r="I76" s="257"/>
      <c r="J76" s="257"/>
      <c r="K76" s="257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  <c r="W76" s="257"/>
      <c r="X76" s="257"/>
      <c r="Y76" s="257"/>
      <c r="Z76" s="257"/>
      <c r="AA76" s="258"/>
      <c r="AB76" s="262"/>
      <c r="AC76" s="263"/>
      <c r="AD76" s="263"/>
      <c r="AE76" s="263"/>
      <c r="AF76" s="263"/>
      <c r="AG76" s="263"/>
      <c r="AH76" s="264"/>
    </row>
    <row r="77" spans="2:34" ht="6" customHeight="1" x14ac:dyDescent="0.35">
      <c r="B77" s="100"/>
      <c r="C77" s="92"/>
      <c r="D77" s="92"/>
      <c r="E77" s="92"/>
      <c r="F77" s="93"/>
      <c r="G77" s="244">
        <v>20</v>
      </c>
      <c r="H77" s="253" t="s">
        <v>64</v>
      </c>
      <c r="I77" s="254"/>
      <c r="J77" s="254"/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5"/>
      <c r="AB77" s="207">
        <f>'[3]Pengembangan Ilmu'!G18</f>
        <v>0</v>
      </c>
      <c r="AC77" s="208"/>
      <c r="AD77" s="208"/>
      <c r="AE77" s="208"/>
      <c r="AF77" s="208"/>
      <c r="AG77" s="208"/>
      <c r="AH77" s="209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245"/>
      <c r="H78" s="253"/>
      <c r="I78" s="254"/>
      <c r="J78" s="254"/>
      <c r="K78" s="254"/>
      <c r="L78" s="254"/>
      <c r="M78" s="254"/>
      <c r="N78" s="254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  <c r="AA78" s="255"/>
      <c r="AB78" s="207"/>
      <c r="AC78" s="208"/>
      <c r="AD78" s="208"/>
      <c r="AE78" s="208"/>
      <c r="AF78" s="208"/>
      <c r="AG78" s="208"/>
      <c r="AH78" s="209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207">
        <f>'[3]Pengembangan Ilmu'!H44</f>
        <v>0</v>
      </c>
      <c r="AC79" s="208"/>
      <c r="AD79" s="208"/>
      <c r="AE79" s="208"/>
      <c r="AF79" s="208"/>
      <c r="AG79" s="208"/>
      <c r="AH79" s="209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213">
        <v>22</v>
      </c>
      <c r="H80" s="256" t="s">
        <v>69</v>
      </c>
      <c r="I80" s="257"/>
      <c r="J80" s="257"/>
      <c r="K80" s="257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7"/>
      <c r="Z80" s="257"/>
      <c r="AA80" s="258"/>
      <c r="AB80" s="240">
        <f>SUM(AB77:AH79)</f>
        <v>0</v>
      </c>
      <c r="AC80" s="238"/>
      <c r="AD80" s="238"/>
      <c r="AE80" s="238"/>
      <c r="AF80" s="238"/>
      <c r="AG80" s="238"/>
      <c r="AH80" s="239"/>
    </row>
    <row r="81" spans="2:34" ht="6" customHeight="1" x14ac:dyDescent="0.35">
      <c r="B81" s="118"/>
      <c r="C81" s="119"/>
      <c r="D81" s="119"/>
      <c r="E81" s="119"/>
      <c r="F81" s="120"/>
      <c r="G81" s="214"/>
      <c r="H81" s="256"/>
      <c r="I81" s="257"/>
      <c r="J81" s="257"/>
      <c r="K81" s="257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  <c r="AA81" s="258"/>
      <c r="AB81" s="240"/>
      <c r="AC81" s="238"/>
      <c r="AD81" s="238"/>
      <c r="AE81" s="238"/>
      <c r="AF81" s="238"/>
      <c r="AG81" s="238"/>
      <c r="AH81" s="239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269" t="s">
        <v>72</v>
      </c>
      <c r="H83" s="270"/>
      <c r="I83" s="270"/>
      <c r="J83" s="270"/>
      <c r="K83" s="270"/>
      <c r="L83" s="270"/>
      <c r="M83" s="270"/>
      <c r="N83" s="270"/>
      <c r="O83" s="270"/>
      <c r="P83" s="270"/>
      <c r="Q83" s="270"/>
      <c r="R83" s="270"/>
      <c r="S83" s="270"/>
      <c r="T83" s="270"/>
      <c r="U83" s="270"/>
      <c r="V83" s="270"/>
      <c r="W83" s="270"/>
      <c r="X83" s="270"/>
      <c r="Y83" s="270"/>
      <c r="Z83" s="270"/>
      <c r="AA83" s="270"/>
      <c r="AB83" s="270"/>
      <c r="AC83" s="270"/>
      <c r="AD83" s="270"/>
      <c r="AE83" s="270"/>
      <c r="AF83" s="270"/>
      <c r="AG83" s="270"/>
      <c r="AH83" s="271"/>
    </row>
    <row r="84" spans="2:34" ht="15" customHeight="1" x14ac:dyDescent="0.35">
      <c r="B84" s="100"/>
      <c r="C84" s="124" t="s">
        <v>73</v>
      </c>
      <c r="D84" s="92"/>
      <c r="E84" s="92"/>
      <c r="F84" s="93"/>
      <c r="G84" s="269" t="s">
        <v>74</v>
      </c>
      <c r="H84" s="270"/>
      <c r="I84" s="270"/>
      <c r="J84" s="270"/>
      <c r="K84" s="270"/>
      <c r="L84" s="270"/>
      <c r="M84" s="270"/>
      <c r="N84" s="270"/>
      <c r="O84" s="270"/>
      <c r="P84" s="270"/>
      <c r="Q84" s="270"/>
      <c r="R84" s="270"/>
      <c r="S84" s="270"/>
      <c r="T84" s="270"/>
      <c r="U84" s="270"/>
      <c r="V84" s="270"/>
      <c r="W84" s="270"/>
      <c r="X84" s="270"/>
      <c r="Y84" s="270"/>
      <c r="Z84" s="270"/>
      <c r="AA84" s="270"/>
      <c r="AB84" s="270"/>
      <c r="AC84" s="270"/>
      <c r="AD84" s="270"/>
      <c r="AE84" s="270"/>
      <c r="AF84" s="270"/>
      <c r="AG84" s="270"/>
      <c r="AH84" s="271"/>
    </row>
    <row r="85" spans="2:34" ht="15.75" customHeight="1" x14ac:dyDescent="0.35">
      <c r="B85" s="100"/>
      <c r="C85" s="92"/>
      <c r="D85" s="92"/>
      <c r="E85" s="92"/>
      <c r="F85" s="93"/>
      <c r="G85" s="269"/>
      <c r="H85" s="270"/>
      <c r="I85" s="270"/>
      <c r="J85" s="270"/>
      <c r="K85" s="270"/>
      <c r="L85" s="270"/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1"/>
    </row>
    <row r="86" spans="2:34" ht="15" customHeight="1" x14ac:dyDescent="0.35">
      <c r="B86" s="100"/>
      <c r="C86" s="92"/>
      <c r="D86" s="92"/>
      <c r="E86" s="92"/>
      <c r="F86" s="93"/>
      <c r="G86" s="269"/>
      <c r="H86" s="270"/>
      <c r="I86" s="270"/>
      <c r="J86" s="270"/>
      <c r="K86" s="270"/>
      <c r="L86" s="270"/>
      <c r="M86" s="270"/>
      <c r="N86" s="270"/>
      <c r="O86" s="270"/>
      <c r="P86" s="270"/>
      <c r="Q86" s="270"/>
      <c r="R86" s="270"/>
      <c r="S86" s="270"/>
      <c r="T86" s="270"/>
      <c r="U86" s="270"/>
      <c r="V86" s="270"/>
      <c r="W86" s="270"/>
      <c r="X86" s="270"/>
      <c r="Y86" s="270"/>
      <c r="Z86" s="270"/>
      <c r="AA86" s="270"/>
      <c r="AB86" s="270"/>
      <c r="AC86" s="270"/>
      <c r="AD86" s="270"/>
      <c r="AE86" s="270"/>
      <c r="AF86" s="270"/>
      <c r="AG86" s="270"/>
      <c r="AH86" s="271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272" t="s">
        <v>88</v>
      </c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4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275"/>
      <c r="O89" s="275"/>
      <c r="P89" s="275"/>
      <c r="Q89" s="275"/>
      <c r="R89" s="275"/>
      <c r="S89" s="275"/>
      <c r="T89" s="275"/>
      <c r="U89" s="275"/>
      <c r="V89" s="275"/>
      <c r="W89" s="275"/>
      <c r="X89" s="129"/>
      <c r="Y89" s="275"/>
      <c r="Z89" s="275"/>
      <c r="AA89" s="275"/>
      <c r="AB89" s="275"/>
      <c r="AC89" s="275"/>
      <c r="AD89" s="275"/>
      <c r="AE89" s="275"/>
      <c r="AF89" s="275"/>
      <c r="AG89" s="275"/>
      <c r="AH89" s="276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265"/>
      <c r="H100" s="266"/>
      <c r="I100" s="266"/>
      <c r="J100" s="266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6"/>
      <c r="X100" s="266"/>
      <c r="Y100" s="266"/>
      <c r="Z100" s="266"/>
      <c r="AA100" s="266"/>
      <c r="AB100" s="266"/>
      <c r="AC100" s="266"/>
      <c r="AD100" s="266"/>
      <c r="AE100" s="266"/>
      <c r="AF100" s="266"/>
      <c r="AG100" s="266"/>
      <c r="AH100" s="267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268"/>
      <c r="O101" s="268"/>
      <c r="P101" s="268"/>
      <c r="Q101" s="268"/>
      <c r="R101" s="268"/>
      <c r="S101" s="268"/>
      <c r="T101" s="268"/>
      <c r="U101" s="268"/>
      <c r="V101" s="268"/>
      <c r="W101" s="268"/>
      <c r="X101" s="139"/>
      <c r="Y101" s="268"/>
      <c r="Z101" s="268"/>
      <c r="AA101" s="268"/>
      <c r="AB101" s="268"/>
      <c r="AC101" s="268"/>
      <c r="AD101" s="268"/>
      <c r="AE101" s="268"/>
      <c r="AF101" s="268"/>
      <c r="AG101" s="268"/>
      <c r="AH101" s="26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" bottom="0" header="0.16" footer="0.18"/>
  <pageSetup paperSize="9" scale="65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72854-BBF7-4F12-9C74-F7258C9CC2C3}">
  <sheetPr>
    <tabColor theme="1"/>
  </sheetPr>
  <dimension ref="B2:AH158"/>
  <sheetViews>
    <sheetView showGridLines="0" topLeftCell="A54" zoomScale="80" zoomScaleNormal="80" workbookViewId="0">
      <selection activeCell="AO54" sqref="AO54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156"/>
      <c r="C2" s="157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158"/>
      <c r="C3" s="159"/>
      <c r="D3" s="162" t="s">
        <v>0</v>
      </c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4"/>
      <c r="U3" s="165" t="s">
        <v>1</v>
      </c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7"/>
    </row>
    <row r="4" spans="2:34" ht="17.5" x14ac:dyDescent="0.35">
      <c r="B4" s="158"/>
      <c r="C4" s="159"/>
      <c r="D4" s="162" t="s">
        <v>2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4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158"/>
      <c r="C5" s="159"/>
      <c r="D5" s="168" t="s">
        <v>3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  <c r="U5" s="171" t="s">
        <v>4</v>
      </c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3"/>
    </row>
    <row r="6" spans="2:34" ht="12" customHeight="1" x14ac:dyDescent="0.35">
      <c r="B6" s="158"/>
      <c r="C6" s="159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174" t="s">
        <v>5</v>
      </c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6"/>
    </row>
    <row r="7" spans="2:34" x14ac:dyDescent="0.35">
      <c r="B7" s="158"/>
      <c r="C7" s="159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177">
        <f>'[4]Form P2KB 01'!V7:X8</f>
        <v>2</v>
      </c>
      <c r="W7" s="166"/>
      <c r="X7" s="178"/>
      <c r="Y7" s="146">
        <f>'[4]Form P2KB 01'!Y7:AA8</f>
        <v>0</v>
      </c>
      <c r="Z7" s="147"/>
      <c r="AA7" s="148"/>
      <c r="AB7" s="146">
        <f>'[4]Form P2KB 01'!AB7:AD8</f>
        <v>1</v>
      </c>
      <c r="AC7" s="147"/>
      <c r="AD7" s="148"/>
      <c r="AE7" s="146">
        <f>'[4]Form P2KB 01'!AE7:AG8</f>
        <v>7</v>
      </c>
      <c r="AF7" s="147"/>
      <c r="AG7" s="148"/>
      <c r="AH7" s="14"/>
    </row>
    <row r="8" spans="2:34" ht="7.5" customHeight="1" x14ac:dyDescent="0.35">
      <c r="B8" s="158"/>
      <c r="C8" s="159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179"/>
      <c r="W8" s="180"/>
      <c r="X8" s="181"/>
      <c r="Y8" s="149"/>
      <c r="Z8" s="150"/>
      <c r="AA8" s="151"/>
      <c r="AB8" s="149"/>
      <c r="AC8" s="150"/>
      <c r="AD8" s="151"/>
      <c r="AE8" s="149"/>
      <c r="AF8" s="150"/>
      <c r="AG8" s="151"/>
      <c r="AH8" s="14"/>
    </row>
    <row r="9" spans="2:34" ht="12.75" customHeight="1" x14ac:dyDescent="0.35">
      <c r="B9" s="158"/>
      <c r="C9" s="159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152" t="s">
        <v>9</v>
      </c>
      <c r="W9" s="152"/>
      <c r="X9" s="15"/>
      <c r="Y9" s="152" t="s">
        <v>10</v>
      </c>
      <c r="Z9" s="152"/>
      <c r="AA9" s="15"/>
      <c r="AB9" s="6"/>
      <c r="AC9" s="153" t="s">
        <v>9</v>
      </c>
      <c r="AD9" s="153"/>
      <c r="AE9" s="6"/>
      <c r="AF9" s="153" t="s">
        <v>10</v>
      </c>
      <c r="AG9" s="153"/>
      <c r="AH9" s="7"/>
    </row>
    <row r="10" spans="2:34" ht="13.5" customHeight="1" x14ac:dyDescent="0.35">
      <c r="B10" s="158"/>
      <c r="C10" s="159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'[4]Form P2KB 01'!V10</f>
        <v>0</v>
      </c>
      <c r="W10" s="20">
        <f>'[4]Form P2KB 01'!W10</f>
        <v>1</v>
      </c>
      <c r="X10" s="21"/>
      <c r="Y10" s="20">
        <f>'[4]Form P2KB 01'!Y10</f>
        <v>1</v>
      </c>
      <c r="Z10" s="22">
        <f>'[4]Form P2KB 01'!Z10</f>
        <v>7</v>
      </c>
      <c r="AA10" s="154" t="s">
        <v>12</v>
      </c>
      <c r="AB10" s="155"/>
      <c r="AC10" s="20">
        <f>'[4]Form P2KB 01'!AC10</f>
        <v>1</v>
      </c>
      <c r="AD10" s="20">
        <f>'[4]Form P2KB 01'!AD10</f>
        <v>2</v>
      </c>
      <c r="AE10" s="21"/>
      <c r="AF10" s="20">
        <f>'[4]Form P2KB 01'!AF10</f>
        <v>1</v>
      </c>
      <c r="AG10" s="20">
        <f>'[4]Form P2KB 01'!AG10</f>
        <v>7</v>
      </c>
      <c r="AH10" s="7"/>
    </row>
    <row r="11" spans="2:34" ht="6" customHeight="1" x14ac:dyDescent="0.35">
      <c r="B11" s="160"/>
      <c r="C11" s="161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184" t="s">
        <v>13</v>
      </c>
      <c r="C12" s="185"/>
      <c r="D12" s="197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195"/>
      <c r="C13" s="196"/>
      <c r="D13" s="198"/>
      <c r="E13" s="26"/>
      <c r="F13" s="28">
        <f>'[4]Form P2KB 01'!F13</f>
        <v>0</v>
      </c>
      <c r="G13" s="28">
        <f>'[4]Form P2KB 01'!G13</f>
        <v>0</v>
      </c>
      <c r="H13" s="28">
        <f>'[4]Form P2KB 01'!H13</f>
        <v>0</v>
      </c>
      <c r="I13" s="29">
        <f>'[4]Form P2KB 01'!I13</f>
        <v>0</v>
      </c>
      <c r="J13" s="30"/>
      <c r="K13" s="29">
        <f>'[4]Form P2KB 01'!K13</f>
        <v>0</v>
      </c>
      <c r="L13" s="29">
        <f>'[4]Form P2KB 01'!L13</f>
        <v>0</v>
      </c>
      <c r="M13" s="29">
        <f>'[4]Form P2KB 01'!M13</f>
        <v>0</v>
      </c>
      <c r="N13" s="29">
        <f>'[4]Form P2KB 01'!N13</f>
        <v>0</v>
      </c>
      <c r="O13" s="29">
        <f>'[4]Form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184" t="s">
        <v>15</v>
      </c>
      <c r="C15" s="185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195"/>
      <c r="C16" s="196"/>
      <c r="D16" s="41" t="s">
        <v>14</v>
      </c>
      <c r="E16" s="42"/>
      <c r="F16" s="28">
        <f>'[4]Form P2KB 01'!F16</f>
        <v>1</v>
      </c>
      <c r="G16" s="28">
        <f>'[4]Form P2KB 01'!G16</f>
        <v>3</v>
      </c>
      <c r="H16" s="28">
        <f>'[4]Form P2KB 01'!H16</f>
        <v>4</v>
      </c>
      <c r="I16" s="43"/>
      <c r="J16" s="28">
        <f>'[4]Form P2KB 01'!J16</f>
        <v>2</v>
      </c>
      <c r="K16" s="28">
        <f>'[4]Form P2KB 01'!K16</f>
        <v>0</v>
      </c>
      <c r="L16" s="28">
        <f>'[4]Form P2KB 01'!L16</f>
        <v>0</v>
      </c>
      <c r="M16" s="28">
        <f>'[4]Form P2KB 01'!M16</f>
        <v>1</v>
      </c>
      <c r="N16" s="43"/>
      <c r="O16" s="28">
        <f>'[4]Form P2KB 01'!O16</f>
        <v>0</v>
      </c>
      <c r="P16" s="28">
        <f>'[4]Form P2KB 01'!P16</f>
        <v>0</v>
      </c>
      <c r="Q16" s="28">
        <f>'[4]Form P2KB 01'!Q16</f>
        <v>2</v>
      </c>
      <c r="R16" s="28">
        <f>'[4]Form P2KB 01'!R16</f>
        <v>8</v>
      </c>
      <c r="S16" s="43"/>
      <c r="T16" s="28">
        <f>'[4]Form P2KB 01'!T16</f>
        <v>0</v>
      </c>
      <c r="U16" s="182">
        <f>'[4]Form P2KB 01'!U16:V16</f>
        <v>3</v>
      </c>
      <c r="V16" s="183"/>
      <c r="W16" s="182">
        <f>'[4]Form P2KB 01'!W16:X16</f>
        <v>0</v>
      </c>
      <c r="X16" s="183"/>
      <c r="Y16" s="182">
        <f>'[4]Form P2KB 01'!Y16:Z16</f>
        <v>0</v>
      </c>
      <c r="Z16" s="183"/>
      <c r="AA16" s="182">
        <f>'[4]Form P2KB 01'!AA16:AB16</f>
        <v>9</v>
      </c>
      <c r="AB16" s="183"/>
      <c r="AC16" s="31"/>
      <c r="AD16" s="31"/>
      <c r="AE16" s="31"/>
      <c r="AF16" s="31"/>
      <c r="AG16" s="31"/>
      <c r="AH16" s="31"/>
    </row>
    <row r="17" spans="2:34" ht="6" customHeight="1" x14ac:dyDescent="0.35">
      <c r="B17" s="186"/>
      <c r="C17" s="187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184" t="s">
        <v>16</v>
      </c>
      <c r="C18" s="185"/>
      <c r="D18" s="41"/>
      <c r="E18" s="42"/>
      <c r="F18" s="188" t="str">
        <f>'[4]Form P2KB 01'!F18:AG19</f>
        <v>M Yamin Lubis</v>
      </c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45"/>
    </row>
    <row r="19" spans="2:34" ht="15.5" x14ac:dyDescent="0.35">
      <c r="B19" s="186"/>
      <c r="C19" s="187"/>
      <c r="D19" s="34" t="s">
        <v>14</v>
      </c>
      <c r="E19" s="44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46"/>
    </row>
    <row r="20" spans="2:34" ht="6.75" customHeight="1" x14ac:dyDescent="0.35">
      <c r="B20" s="190" t="s">
        <v>17</v>
      </c>
      <c r="C20" s="191"/>
      <c r="D20" s="41"/>
      <c r="E20" s="42"/>
      <c r="F20" s="188" t="str">
        <f>'[4]Form P2KB 01'!F20:AH21</f>
        <v>Medan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x14ac:dyDescent="0.35">
      <c r="B21" s="192"/>
      <c r="C21" s="193"/>
      <c r="D21" s="34" t="s">
        <v>14</v>
      </c>
      <c r="E21" s="44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194">
        <f>'[4]Form P2KB 01'!F22</f>
        <v>21473</v>
      </c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</row>
    <row r="23" spans="2:34" ht="5.25" customHeight="1" x14ac:dyDescent="0.35">
      <c r="B23" s="184" t="s">
        <v>19</v>
      </c>
      <c r="C23" s="185"/>
      <c r="D23" s="41"/>
      <c r="E23" s="42"/>
      <c r="F23" s="188" t="str">
        <f>'[4]Form P2KB 01'!F23:AH24</f>
        <v>Spesialis Penyakit Dalam</v>
      </c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</row>
    <row r="24" spans="2:34" x14ac:dyDescent="0.35">
      <c r="B24" s="186"/>
      <c r="C24" s="187"/>
      <c r="D24" s="34" t="s">
        <v>14</v>
      </c>
      <c r="E24" s="44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</row>
    <row r="25" spans="2:34" ht="6" customHeight="1" x14ac:dyDescent="0.35">
      <c r="B25" s="184" t="s">
        <v>20</v>
      </c>
      <c r="C25" s="185"/>
      <c r="D25" s="41"/>
      <c r="E25" s="42"/>
      <c r="F25" s="188">
        <f>'[4]Form P2KB 01'!F25:AH26</f>
        <v>44290</v>
      </c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</row>
    <row r="26" spans="2:34" ht="15" customHeight="1" x14ac:dyDescent="0.35">
      <c r="B26" s="186"/>
      <c r="C26" s="187"/>
      <c r="D26" s="34" t="s">
        <v>14</v>
      </c>
      <c r="E26" s="44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</row>
    <row r="27" spans="2:34" ht="5.25" customHeight="1" x14ac:dyDescent="0.35">
      <c r="B27" s="48"/>
      <c r="C27" s="49"/>
      <c r="D27" s="41"/>
      <c r="E27" s="42"/>
      <c r="F27" s="188" t="str">
        <f>'[4]Form P2KB 01'!F27:AG29</f>
        <v>Jl. Raden Saleh (Studio Alam) Perumahan Kali baru permai Blok B2 No.1</v>
      </c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45"/>
    </row>
    <row r="29" spans="2:34" ht="3" customHeight="1" x14ac:dyDescent="0.35">
      <c r="B29" s="32"/>
      <c r="C29" s="47"/>
      <c r="D29" s="34"/>
      <c r="E29" s="44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46"/>
    </row>
    <row r="30" spans="2:34" ht="19.5" customHeight="1" x14ac:dyDescent="0.35">
      <c r="B30" s="186" t="s">
        <v>22</v>
      </c>
      <c r="C30" s="187"/>
      <c r="D30" s="34" t="s">
        <v>14</v>
      </c>
      <c r="E30" s="44"/>
      <c r="F30" s="189" t="str">
        <f>'[4]Form P2KB 01'!F30:AG30</f>
        <v>Cilodong</v>
      </c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46"/>
    </row>
    <row r="31" spans="2:34" ht="4.5" customHeight="1" x14ac:dyDescent="0.35">
      <c r="B31" s="184" t="s">
        <v>23</v>
      </c>
      <c r="C31" s="185"/>
      <c r="D31" s="41"/>
      <c r="E31" s="42"/>
      <c r="F31" s="188" t="str">
        <f>'[4]Form P2KB 01'!F31:AH32</f>
        <v>Cilodong</v>
      </c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</row>
    <row r="32" spans="2:34" x14ac:dyDescent="0.35">
      <c r="B32" s="186"/>
      <c r="C32" s="187"/>
      <c r="D32" s="34" t="s">
        <v>14</v>
      </c>
      <c r="E32" s="44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</row>
    <row r="33" spans="2:34" ht="6" customHeight="1" x14ac:dyDescent="0.35">
      <c r="B33" s="184" t="s">
        <v>24</v>
      </c>
      <c r="C33" s="185"/>
      <c r="D33" s="41"/>
      <c r="E33" s="42"/>
      <c r="F33" s="188" t="str">
        <f>'[4]Form P2KB 01'!F33:AH34</f>
        <v>Depok</v>
      </c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</row>
    <row r="34" spans="2:34" x14ac:dyDescent="0.35">
      <c r="B34" s="186"/>
      <c r="C34" s="187"/>
      <c r="D34" s="34" t="s">
        <v>14</v>
      </c>
      <c r="E34" s="44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</row>
    <row r="35" spans="2:34" ht="5.25" customHeight="1" x14ac:dyDescent="0.35">
      <c r="B35" s="184" t="s">
        <v>25</v>
      </c>
      <c r="C35" s="185"/>
      <c r="D35" s="41"/>
      <c r="E35" s="42"/>
      <c r="F35" s="188" t="str">
        <f>'[4]Form P2KB 01'!F35:AH36</f>
        <v>Jawa Barat</v>
      </c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</row>
    <row r="36" spans="2:34" x14ac:dyDescent="0.35">
      <c r="B36" s="186"/>
      <c r="C36" s="187"/>
      <c r="D36" s="34" t="s">
        <v>14</v>
      </c>
      <c r="E36" s="44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</row>
    <row r="37" spans="2:34" ht="4.5" customHeight="1" x14ac:dyDescent="0.35">
      <c r="B37" s="184" t="s">
        <v>26</v>
      </c>
      <c r="C37" s="185"/>
      <c r="D37" s="41"/>
      <c r="E37" s="42"/>
      <c r="F37" s="188">
        <f>'[4]Form P2KB 01'!F37:AH38</f>
        <v>0</v>
      </c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</row>
    <row r="38" spans="2:34" x14ac:dyDescent="0.35">
      <c r="B38" s="186"/>
      <c r="C38" s="187"/>
      <c r="D38" s="34" t="s">
        <v>14</v>
      </c>
      <c r="E38" s="44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</row>
    <row r="39" spans="2:34" ht="5.25" customHeight="1" x14ac:dyDescent="0.35">
      <c r="B39" s="184" t="s">
        <v>27</v>
      </c>
      <c r="C39" s="185"/>
      <c r="D39" s="41"/>
      <c r="E39" s="42"/>
      <c r="F39" s="188" t="str">
        <f>'[4]Form P2KB 01'!F39:AH40</f>
        <v>021 - 77841119</v>
      </c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</row>
    <row r="40" spans="2:34" x14ac:dyDescent="0.35">
      <c r="B40" s="186"/>
      <c r="C40" s="187"/>
      <c r="D40" s="34" t="s">
        <v>14</v>
      </c>
      <c r="E40" s="44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</row>
    <row r="41" spans="2:34" ht="6" customHeight="1" x14ac:dyDescent="0.35">
      <c r="B41" s="184" t="s">
        <v>28</v>
      </c>
      <c r="C41" s="185"/>
      <c r="D41" s="41"/>
      <c r="E41" s="42"/>
      <c r="F41" s="188">
        <f>'[4]Form P2KB 01'!F41:AH42</f>
        <v>0</v>
      </c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</row>
    <row r="42" spans="2:34" ht="15.75" customHeight="1" x14ac:dyDescent="0.35">
      <c r="B42" s="186"/>
      <c r="C42" s="187"/>
      <c r="D42" s="34" t="s">
        <v>14</v>
      </c>
      <c r="E42" s="44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</row>
    <row r="43" spans="2:34" ht="6" customHeight="1" x14ac:dyDescent="0.35">
      <c r="B43" s="184" t="s">
        <v>29</v>
      </c>
      <c r="C43" s="185"/>
      <c r="D43" s="41"/>
      <c r="E43" s="42"/>
      <c r="F43" s="188" t="str">
        <f>'[4]Form P2KB 01'!F43:AH44</f>
        <v>08127893389</v>
      </c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</row>
    <row r="44" spans="2:34" x14ac:dyDescent="0.35">
      <c r="B44" s="186"/>
      <c r="C44" s="187"/>
      <c r="D44" s="34" t="s">
        <v>14</v>
      </c>
      <c r="E44" s="44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</row>
    <row r="45" spans="2:34" ht="6" customHeight="1" x14ac:dyDescent="0.35">
      <c r="B45" s="184" t="s">
        <v>30</v>
      </c>
      <c r="C45" s="185"/>
      <c r="D45" s="197" t="s">
        <v>14</v>
      </c>
      <c r="E45" s="42"/>
      <c r="F45" s="188" t="str">
        <f>'[4]Form P2KB 01'!F45:AH47</f>
        <v>yamin.lu_bis@yahoo.com</v>
      </c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</row>
    <row r="46" spans="2:34" x14ac:dyDescent="0.35">
      <c r="B46" s="195"/>
      <c r="C46" s="196"/>
      <c r="D46" s="198"/>
      <c r="E46" s="42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</row>
    <row r="47" spans="2:34" ht="6" customHeight="1" x14ac:dyDescent="0.35">
      <c r="B47" s="186"/>
      <c r="C47" s="187"/>
      <c r="D47" s="200"/>
      <c r="E47" s="52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</row>
    <row r="48" spans="2:34" ht="42.75" customHeight="1" x14ac:dyDescent="0.35">
      <c r="B48" s="201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3"/>
      <c r="AB48" s="204" t="s">
        <v>31</v>
      </c>
      <c r="AC48" s="205"/>
      <c r="AD48" s="205"/>
      <c r="AE48" s="205"/>
      <c r="AF48" s="205"/>
      <c r="AG48" s="205"/>
      <c r="AH48" s="206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27">
        <f>[4]Profesional!I39+[4]Profesional!H82</f>
        <v>0</v>
      </c>
      <c r="AC49" s="228"/>
      <c r="AD49" s="228"/>
      <c r="AE49" s="228"/>
      <c r="AF49" s="228"/>
      <c r="AG49" s="228"/>
      <c r="AH49" s="229"/>
    </row>
    <row r="50" spans="2:34" ht="16.5" customHeight="1" x14ac:dyDescent="0.35">
      <c r="B50" s="59" t="s">
        <v>32</v>
      </c>
      <c r="C50" s="236" t="s">
        <v>33</v>
      </c>
      <c r="D50" s="211"/>
      <c r="E50" s="211"/>
      <c r="F50" s="212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30"/>
      <c r="AC50" s="231"/>
      <c r="AD50" s="231"/>
      <c r="AE50" s="231"/>
      <c r="AF50" s="231"/>
      <c r="AG50" s="231"/>
      <c r="AH50" s="232"/>
    </row>
    <row r="51" spans="2:34" ht="15.75" customHeight="1" x14ac:dyDescent="0.35">
      <c r="B51" s="64"/>
      <c r="C51" s="236" t="s">
        <v>35</v>
      </c>
      <c r="D51" s="211"/>
      <c r="E51" s="211"/>
      <c r="F51" s="212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33"/>
      <c r="AC51" s="234"/>
      <c r="AD51" s="234"/>
      <c r="AE51" s="234"/>
      <c r="AF51" s="234"/>
      <c r="AG51" s="234"/>
      <c r="AH51" s="235"/>
    </row>
    <row r="52" spans="2:34" ht="20.25" customHeight="1" x14ac:dyDescent="0.35">
      <c r="B52" s="70"/>
      <c r="C52" s="210"/>
      <c r="D52" s="211"/>
      <c r="E52" s="211"/>
      <c r="F52" s="212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207">
        <f>[4]Profesional!H125</f>
        <v>2</v>
      </c>
      <c r="AC52" s="208"/>
      <c r="AD52" s="208"/>
      <c r="AE52" s="208"/>
      <c r="AF52" s="208"/>
      <c r="AG52" s="208"/>
      <c r="AH52" s="209"/>
    </row>
    <row r="53" spans="2:34" ht="20.25" customHeight="1" x14ac:dyDescent="0.35">
      <c r="B53" s="70"/>
      <c r="C53" s="210"/>
      <c r="D53" s="211"/>
      <c r="E53" s="211"/>
      <c r="F53" s="212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207">
        <f>[4]Profesional!I182</f>
        <v>0</v>
      </c>
      <c r="AC53" s="208"/>
      <c r="AD53" s="208"/>
      <c r="AE53" s="208"/>
      <c r="AF53" s="208"/>
      <c r="AG53" s="208"/>
      <c r="AH53" s="209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207">
        <f>[4]Profesional!G199+[4]Profesional!G229+[4]Profesional!G245+[4]Profesional!H262</f>
        <v>50</v>
      </c>
      <c r="AC54" s="208"/>
      <c r="AD54" s="208"/>
      <c r="AE54" s="208"/>
      <c r="AF54" s="208"/>
      <c r="AG54" s="208"/>
      <c r="AH54" s="209"/>
    </row>
    <row r="55" spans="2:34" ht="17.25" customHeight="1" x14ac:dyDescent="0.35">
      <c r="B55" s="70"/>
      <c r="C55" s="210"/>
      <c r="D55" s="211"/>
      <c r="E55" s="211"/>
      <c r="F55" s="212"/>
      <c r="G55" s="213">
        <v>5</v>
      </c>
      <c r="H55" s="215" t="s">
        <v>40</v>
      </c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7"/>
      <c r="AB55" s="221">
        <f>SUM(AB49:AH54)</f>
        <v>52</v>
      </c>
      <c r="AC55" s="222"/>
      <c r="AD55" s="222"/>
      <c r="AE55" s="222"/>
      <c r="AF55" s="222"/>
      <c r="AG55" s="222"/>
      <c r="AH55" s="223"/>
    </row>
    <row r="56" spans="2:34" ht="3.75" customHeight="1" x14ac:dyDescent="0.35">
      <c r="B56" s="83"/>
      <c r="C56" s="84"/>
      <c r="D56" s="84"/>
      <c r="E56" s="84"/>
      <c r="F56" s="85"/>
      <c r="G56" s="214"/>
      <c r="H56" s="218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20"/>
      <c r="AB56" s="224"/>
      <c r="AC56" s="225"/>
      <c r="AD56" s="225"/>
      <c r="AE56" s="225"/>
      <c r="AF56" s="225"/>
      <c r="AG56" s="225"/>
      <c r="AH56" s="226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207">
        <f>[4]Pembelajaran!H39</f>
        <v>27</v>
      </c>
      <c r="AC57" s="208"/>
      <c r="AD57" s="208"/>
      <c r="AE57" s="208"/>
      <c r="AF57" s="208"/>
      <c r="AG57" s="208"/>
      <c r="AH57" s="209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207"/>
      <c r="AC58" s="208"/>
      <c r="AD58" s="208"/>
      <c r="AE58" s="208"/>
      <c r="AF58" s="208"/>
      <c r="AG58" s="208"/>
      <c r="AH58" s="209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207">
        <f>[4]Pembelajaran!G104+[4]Pembelajaran!G140</f>
        <v>0</v>
      </c>
      <c r="AC59" s="208"/>
      <c r="AD59" s="208"/>
      <c r="AE59" s="208"/>
      <c r="AF59" s="208"/>
      <c r="AG59" s="208"/>
      <c r="AH59" s="209"/>
    </row>
    <row r="60" spans="2:34" ht="18.75" customHeight="1" x14ac:dyDescent="0.35">
      <c r="B60" s="100"/>
      <c r="C60" s="92"/>
      <c r="D60" s="92"/>
      <c r="E60" s="92"/>
      <c r="F60" s="93"/>
      <c r="G60" s="213">
        <v>8</v>
      </c>
      <c r="H60" s="215" t="s">
        <v>45</v>
      </c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7"/>
      <c r="AB60" s="241">
        <f>SUM(AB57:AH59)</f>
        <v>27</v>
      </c>
      <c r="AC60" s="242"/>
      <c r="AD60" s="242"/>
      <c r="AE60" s="242"/>
      <c r="AF60" s="242"/>
      <c r="AG60" s="242"/>
      <c r="AH60" s="243"/>
    </row>
    <row r="61" spans="2:34" ht="3.75" customHeight="1" x14ac:dyDescent="0.35">
      <c r="B61" s="83"/>
      <c r="C61" s="101"/>
      <c r="D61" s="101"/>
      <c r="E61" s="101"/>
      <c r="F61" s="102"/>
      <c r="G61" s="214"/>
      <c r="H61" s="218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20"/>
      <c r="AB61" s="241"/>
      <c r="AC61" s="242"/>
      <c r="AD61" s="242"/>
      <c r="AE61" s="242"/>
      <c r="AF61" s="242"/>
      <c r="AG61" s="242"/>
      <c r="AH61" s="243"/>
    </row>
    <row r="62" spans="2:34" ht="4.5" customHeight="1" x14ac:dyDescent="0.35">
      <c r="B62" s="53"/>
      <c r="C62" s="54"/>
      <c r="D62" s="54"/>
      <c r="E62" s="54"/>
      <c r="F62" s="55"/>
      <c r="G62" s="244">
        <v>9</v>
      </c>
      <c r="H62" s="246" t="s">
        <v>46</v>
      </c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8"/>
      <c r="AB62" s="252">
        <f>'[4]Pengabdian Masy-Profesi'!I26</f>
        <v>0</v>
      </c>
      <c r="AC62" s="208"/>
      <c r="AD62" s="208"/>
      <c r="AE62" s="208"/>
      <c r="AF62" s="208"/>
      <c r="AG62" s="208"/>
      <c r="AH62" s="209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245"/>
      <c r="H63" s="249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  <c r="AA63" s="251"/>
      <c r="AB63" s="207"/>
      <c r="AC63" s="208"/>
      <c r="AD63" s="208"/>
      <c r="AE63" s="208"/>
      <c r="AF63" s="208"/>
      <c r="AG63" s="208"/>
      <c r="AH63" s="209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207">
        <f>'[4]Pengabdian Masy-Profesi'!H54</f>
        <v>0</v>
      </c>
      <c r="AC64" s="208"/>
      <c r="AD64" s="208"/>
      <c r="AE64" s="208"/>
      <c r="AF64" s="208"/>
      <c r="AG64" s="208"/>
      <c r="AH64" s="209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207">
        <f>'[4]Pengabdian Masy-Profesi'!G89</f>
        <v>2</v>
      </c>
      <c r="AC65" s="208"/>
      <c r="AD65" s="208"/>
      <c r="AE65" s="208"/>
      <c r="AF65" s="208"/>
      <c r="AG65" s="208"/>
      <c r="AH65" s="209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207">
        <f>'[4]Pengabdian Masy-Profesi'!G125</f>
        <v>0</v>
      </c>
      <c r="AC66" s="208"/>
      <c r="AD66" s="208"/>
      <c r="AE66" s="208"/>
      <c r="AF66" s="208"/>
      <c r="AG66" s="208"/>
      <c r="AH66" s="209"/>
    </row>
    <row r="67" spans="2:34" ht="15" customHeight="1" x14ac:dyDescent="0.35">
      <c r="B67" s="105"/>
      <c r="C67" s="92"/>
      <c r="D67" s="92"/>
      <c r="E67" s="92"/>
      <c r="F67" s="93"/>
      <c r="G67" s="213">
        <v>13</v>
      </c>
      <c r="H67" s="215" t="s">
        <v>54</v>
      </c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7"/>
      <c r="AB67" s="237">
        <f>SUM(AB62:AH66)</f>
        <v>2</v>
      </c>
      <c r="AC67" s="238"/>
      <c r="AD67" s="238"/>
      <c r="AE67" s="238"/>
      <c r="AF67" s="238"/>
      <c r="AG67" s="238"/>
      <c r="AH67" s="239"/>
    </row>
    <row r="68" spans="2:34" ht="3.75" customHeight="1" x14ac:dyDescent="0.35">
      <c r="B68" s="83"/>
      <c r="C68" s="101"/>
      <c r="D68" s="101"/>
      <c r="E68" s="101"/>
      <c r="F68" s="102"/>
      <c r="G68" s="214"/>
      <c r="H68" s="218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20"/>
      <c r="AB68" s="240"/>
      <c r="AC68" s="238"/>
      <c r="AD68" s="238"/>
      <c r="AE68" s="238"/>
      <c r="AF68" s="238"/>
      <c r="AG68" s="238"/>
      <c r="AH68" s="239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207">
        <f>'[4]Publikasi '!J17</f>
        <v>0</v>
      </c>
      <c r="AC69" s="208"/>
      <c r="AD69" s="208"/>
      <c r="AE69" s="208"/>
      <c r="AF69" s="208"/>
      <c r="AG69" s="208"/>
      <c r="AH69" s="209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207">
        <f>'[4]Publikasi '!I45</f>
        <v>0</v>
      </c>
      <c r="AC70" s="208"/>
      <c r="AD70" s="208"/>
      <c r="AE70" s="208"/>
      <c r="AF70" s="208"/>
      <c r="AG70" s="208"/>
      <c r="AH70" s="209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207">
        <f>'[4]Publikasi '!I61</f>
        <v>0</v>
      </c>
      <c r="AC71" s="208"/>
      <c r="AD71" s="208"/>
      <c r="AE71" s="208"/>
      <c r="AF71" s="208"/>
      <c r="AG71" s="208"/>
      <c r="AH71" s="209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207">
        <f>'[4]Publikasi '!G83</f>
        <v>0</v>
      </c>
      <c r="AC72" s="208"/>
      <c r="AD72" s="208"/>
      <c r="AE72" s="208"/>
      <c r="AF72" s="208"/>
      <c r="AG72" s="208"/>
      <c r="AH72" s="209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207">
        <f>'[4]Publikasi '!F100+'[4]Publikasi '!F118+'[4]Publikasi '!F136+'[4]Publikasi '!G154</f>
        <v>0</v>
      </c>
      <c r="AC73" s="208"/>
      <c r="AD73" s="208"/>
      <c r="AE73" s="208"/>
      <c r="AF73" s="208"/>
      <c r="AG73" s="208"/>
      <c r="AH73" s="209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207"/>
      <c r="AC74" s="208"/>
      <c r="AD74" s="208"/>
      <c r="AE74" s="208"/>
      <c r="AF74" s="208"/>
      <c r="AG74" s="208"/>
      <c r="AH74" s="209"/>
    </row>
    <row r="75" spans="2:34" ht="16.5" customHeight="1" x14ac:dyDescent="0.35">
      <c r="B75" s="100"/>
      <c r="C75" s="92"/>
      <c r="D75" s="92"/>
      <c r="E75" s="92"/>
      <c r="F75" s="93"/>
      <c r="G75" s="213">
        <v>19</v>
      </c>
      <c r="H75" s="256" t="s">
        <v>63</v>
      </c>
      <c r="I75" s="257"/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8"/>
      <c r="AB75" s="259">
        <f>SUM(AB69:AH74)</f>
        <v>0</v>
      </c>
      <c r="AC75" s="260"/>
      <c r="AD75" s="260"/>
      <c r="AE75" s="260"/>
      <c r="AF75" s="260"/>
      <c r="AG75" s="260"/>
      <c r="AH75" s="261"/>
    </row>
    <row r="76" spans="2:34" ht="6" customHeight="1" x14ac:dyDescent="0.35">
      <c r="B76" s="83"/>
      <c r="C76" s="101"/>
      <c r="D76" s="101"/>
      <c r="E76" s="101"/>
      <c r="F76" s="102"/>
      <c r="G76" s="214"/>
      <c r="H76" s="256"/>
      <c r="I76" s="257"/>
      <c r="J76" s="257"/>
      <c r="K76" s="257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  <c r="W76" s="257"/>
      <c r="X76" s="257"/>
      <c r="Y76" s="257"/>
      <c r="Z76" s="257"/>
      <c r="AA76" s="258"/>
      <c r="AB76" s="262"/>
      <c r="AC76" s="263"/>
      <c r="AD76" s="263"/>
      <c r="AE76" s="263"/>
      <c r="AF76" s="263"/>
      <c r="AG76" s="263"/>
      <c r="AH76" s="264"/>
    </row>
    <row r="77" spans="2:34" ht="6" customHeight="1" x14ac:dyDescent="0.35">
      <c r="B77" s="100"/>
      <c r="C77" s="92"/>
      <c r="D77" s="92"/>
      <c r="E77" s="92"/>
      <c r="F77" s="93"/>
      <c r="G77" s="244">
        <v>20</v>
      </c>
      <c r="H77" s="253" t="s">
        <v>64</v>
      </c>
      <c r="I77" s="254"/>
      <c r="J77" s="254"/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5"/>
      <c r="AB77" s="207">
        <f>'[4]Pengembangan Ilmu'!G18</f>
        <v>0</v>
      </c>
      <c r="AC77" s="208"/>
      <c r="AD77" s="208"/>
      <c r="AE77" s="208"/>
      <c r="AF77" s="208"/>
      <c r="AG77" s="208"/>
      <c r="AH77" s="209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245"/>
      <c r="H78" s="253"/>
      <c r="I78" s="254"/>
      <c r="J78" s="254"/>
      <c r="K78" s="254"/>
      <c r="L78" s="254"/>
      <c r="M78" s="254"/>
      <c r="N78" s="254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  <c r="AA78" s="255"/>
      <c r="AB78" s="207"/>
      <c r="AC78" s="208"/>
      <c r="AD78" s="208"/>
      <c r="AE78" s="208"/>
      <c r="AF78" s="208"/>
      <c r="AG78" s="208"/>
      <c r="AH78" s="209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207">
        <f>'[4]Pengembangan Ilmu'!H44</f>
        <v>0</v>
      </c>
      <c r="AC79" s="208"/>
      <c r="AD79" s="208"/>
      <c r="AE79" s="208"/>
      <c r="AF79" s="208"/>
      <c r="AG79" s="208"/>
      <c r="AH79" s="209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213">
        <v>22</v>
      </c>
      <c r="H80" s="256" t="s">
        <v>69</v>
      </c>
      <c r="I80" s="257"/>
      <c r="J80" s="257"/>
      <c r="K80" s="257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7"/>
      <c r="Z80" s="257"/>
      <c r="AA80" s="258"/>
      <c r="AB80" s="240">
        <f>SUM(AB77:AH79)</f>
        <v>0</v>
      </c>
      <c r="AC80" s="238"/>
      <c r="AD80" s="238"/>
      <c r="AE80" s="238"/>
      <c r="AF80" s="238"/>
      <c r="AG80" s="238"/>
      <c r="AH80" s="239"/>
    </row>
    <row r="81" spans="2:34" ht="6" customHeight="1" x14ac:dyDescent="0.35">
      <c r="B81" s="118"/>
      <c r="C81" s="119"/>
      <c r="D81" s="119"/>
      <c r="E81" s="119"/>
      <c r="F81" s="120"/>
      <c r="G81" s="214"/>
      <c r="H81" s="256"/>
      <c r="I81" s="257"/>
      <c r="J81" s="257"/>
      <c r="K81" s="257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  <c r="AA81" s="258"/>
      <c r="AB81" s="240"/>
      <c r="AC81" s="238"/>
      <c r="AD81" s="238"/>
      <c r="AE81" s="238"/>
      <c r="AF81" s="238"/>
      <c r="AG81" s="238"/>
      <c r="AH81" s="239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269" t="s">
        <v>72</v>
      </c>
      <c r="H83" s="270"/>
      <c r="I83" s="270"/>
      <c r="J83" s="270"/>
      <c r="K83" s="270"/>
      <c r="L83" s="270"/>
      <c r="M83" s="270"/>
      <c r="N83" s="270"/>
      <c r="O83" s="270"/>
      <c r="P83" s="270"/>
      <c r="Q83" s="270"/>
      <c r="R83" s="270"/>
      <c r="S83" s="270"/>
      <c r="T83" s="270"/>
      <c r="U83" s="270"/>
      <c r="V83" s="270"/>
      <c r="W83" s="270"/>
      <c r="X83" s="270"/>
      <c r="Y83" s="270"/>
      <c r="Z83" s="270"/>
      <c r="AA83" s="270"/>
      <c r="AB83" s="270"/>
      <c r="AC83" s="270"/>
      <c r="AD83" s="270"/>
      <c r="AE83" s="270"/>
      <c r="AF83" s="270"/>
      <c r="AG83" s="270"/>
      <c r="AH83" s="271"/>
    </row>
    <row r="84" spans="2:34" ht="15" customHeight="1" x14ac:dyDescent="0.35">
      <c r="B84" s="100"/>
      <c r="C84" s="124" t="s">
        <v>73</v>
      </c>
      <c r="D84" s="92"/>
      <c r="E84" s="92"/>
      <c r="F84" s="93"/>
      <c r="G84" s="269" t="s">
        <v>74</v>
      </c>
      <c r="H84" s="270"/>
      <c r="I84" s="270"/>
      <c r="J84" s="270"/>
      <c r="K84" s="270"/>
      <c r="L84" s="270"/>
      <c r="M84" s="270"/>
      <c r="N84" s="270"/>
      <c r="O84" s="270"/>
      <c r="P84" s="270"/>
      <c r="Q84" s="270"/>
      <c r="R84" s="270"/>
      <c r="S84" s="270"/>
      <c r="T84" s="270"/>
      <c r="U84" s="270"/>
      <c r="V84" s="270"/>
      <c r="W84" s="270"/>
      <c r="X84" s="270"/>
      <c r="Y84" s="270"/>
      <c r="Z84" s="270"/>
      <c r="AA84" s="270"/>
      <c r="AB84" s="270"/>
      <c r="AC84" s="270"/>
      <c r="AD84" s="270"/>
      <c r="AE84" s="270"/>
      <c r="AF84" s="270"/>
      <c r="AG84" s="270"/>
      <c r="AH84" s="271"/>
    </row>
    <row r="85" spans="2:34" ht="15.75" customHeight="1" x14ac:dyDescent="0.35">
      <c r="B85" s="100"/>
      <c r="C85" s="92"/>
      <c r="D85" s="92"/>
      <c r="E85" s="92"/>
      <c r="F85" s="93"/>
      <c r="G85" s="269"/>
      <c r="H85" s="270"/>
      <c r="I85" s="270"/>
      <c r="J85" s="270"/>
      <c r="K85" s="270"/>
      <c r="L85" s="270"/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1"/>
    </row>
    <row r="86" spans="2:34" ht="15" customHeight="1" x14ac:dyDescent="0.35">
      <c r="B86" s="100"/>
      <c r="C86" s="92"/>
      <c r="D86" s="92"/>
      <c r="E86" s="92"/>
      <c r="F86" s="93"/>
      <c r="G86" s="269"/>
      <c r="H86" s="270"/>
      <c r="I86" s="270"/>
      <c r="J86" s="270"/>
      <c r="K86" s="270"/>
      <c r="L86" s="270"/>
      <c r="M86" s="270"/>
      <c r="N86" s="270"/>
      <c r="O86" s="270"/>
      <c r="P86" s="270"/>
      <c r="Q86" s="270"/>
      <c r="R86" s="270"/>
      <c r="S86" s="270"/>
      <c r="T86" s="270"/>
      <c r="U86" s="270"/>
      <c r="V86" s="270"/>
      <c r="W86" s="270"/>
      <c r="X86" s="270"/>
      <c r="Y86" s="270"/>
      <c r="Z86" s="270"/>
      <c r="AA86" s="270"/>
      <c r="AB86" s="270"/>
      <c r="AC86" s="270"/>
      <c r="AD86" s="270"/>
      <c r="AE86" s="270"/>
      <c r="AF86" s="270"/>
      <c r="AG86" s="270"/>
      <c r="AH86" s="271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272" t="s">
        <v>87</v>
      </c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4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275"/>
      <c r="O89" s="275"/>
      <c r="P89" s="275"/>
      <c r="Q89" s="275"/>
      <c r="R89" s="275"/>
      <c r="S89" s="275"/>
      <c r="T89" s="275"/>
      <c r="U89" s="275"/>
      <c r="V89" s="275"/>
      <c r="W89" s="275"/>
      <c r="X89" s="129"/>
      <c r="Y89" s="275"/>
      <c r="Z89" s="275"/>
      <c r="AA89" s="275"/>
      <c r="AB89" s="275"/>
      <c r="AC89" s="275"/>
      <c r="AD89" s="275"/>
      <c r="AE89" s="275"/>
      <c r="AF89" s="275"/>
      <c r="AG89" s="275"/>
      <c r="AH89" s="276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265"/>
      <c r="H100" s="266"/>
      <c r="I100" s="266"/>
      <c r="J100" s="266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6"/>
      <c r="X100" s="266"/>
      <c r="Y100" s="266"/>
      <c r="Z100" s="266"/>
      <c r="AA100" s="266"/>
      <c r="AB100" s="266"/>
      <c r="AC100" s="266"/>
      <c r="AD100" s="266"/>
      <c r="AE100" s="266"/>
      <c r="AF100" s="266"/>
      <c r="AG100" s="266"/>
      <c r="AH100" s="267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268"/>
      <c r="O101" s="268"/>
      <c r="P101" s="268"/>
      <c r="Q101" s="268"/>
      <c r="R101" s="268"/>
      <c r="S101" s="268"/>
      <c r="T101" s="268"/>
      <c r="U101" s="268"/>
      <c r="V101" s="268"/>
      <c r="W101" s="268"/>
      <c r="X101" s="139"/>
      <c r="Y101" s="268"/>
      <c r="Z101" s="268"/>
      <c r="AA101" s="268"/>
      <c r="AB101" s="268"/>
      <c r="AC101" s="268"/>
      <c r="AD101" s="268"/>
      <c r="AE101" s="268"/>
      <c r="AF101" s="268"/>
      <c r="AG101" s="268"/>
      <c r="AH101" s="26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" bottom="0" header="0.16" footer="0.18"/>
  <pageSetup paperSize="9" scale="65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D1425-516A-4DE1-BFDF-B78DE6EB88F2}">
  <sheetPr>
    <tabColor theme="1"/>
  </sheetPr>
  <dimension ref="B2:AH158"/>
  <sheetViews>
    <sheetView showGridLines="0" tabSelected="1" topLeftCell="A55" zoomScale="80" zoomScaleNormal="80" workbookViewId="0">
      <selection activeCell="AM71" sqref="AM71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156"/>
      <c r="C2" s="157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158"/>
      <c r="C3" s="159"/>
      <c r="D3" s="162" t="s">
        <v>0</v>
      </c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4"/>
      <c r="U3" s="165" t="s">
        <v>1</v>
      </c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7"/>
    </row>
    <row r="4" spans="2:34" ht="17.5" x14ac:dyDescent="0.35">
      <c r="B4" s="158"/>
      <c r="C4" s="159"/>
      <c r="D4" s="162" t="s">
        <v>2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4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158"/>
      <c r="C5" s="159"/>
      <c r="D5" s="168" t="s">
        <v>3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  <c r="U5" s="171" t="s">
        <v>4</v>
      </c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3"/>
    </row>
    <row r="6" spans="2:34" ht="12" customHeight="1" x14ac:dyDescent="0.35">
      <c r="B6" s="158"/>
      <c r="C6" s="159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174" t="s">
        <v>5</v>
      </c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6"/>
    </row>
    <row r="7" spans="2:34" x14ac:dyDescent="0.35">
      <c r="B7" s="158"/>
      <c r="C7" s="159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177">
        <f>'[5]Form P2KB 01'!V7:X8</f>
        <v>2</v>
      </c>
      <c r="W7" s="166"/>
      <c r="X7" s="178"/>
      <c r="Y7" s="146">
        <f>'[5]Form P2KB 01'!Y7:AA8</f>
        <v>0</v>
      </c>
      <c r="Z7" s="147"/>
      <c r="AA7" s="148"/>
      <c r="AB7" s="146">
        <f>'[5]Form P2KB 01'!AB7:AD8</f>
        <v>1</v>
      </c>
      <c r="AC7" s="147"/>
      <c r="AD7" s="148"/>
      <c r="AE7" s="146">
        <f>'[5]Form P2KB 01'!AE7:AG8</f>
        <v>6</v>
      </c>
      <c r="AF7" s="147"/>
      <c r="AG7" s="148"/>
      <c r="AH7" s="14"/>
    </row>
    <row r="8" spans="2:34" ht="7.5" customHeight="1" x14ac:dyDescent="0.35">
      <c r="B8" s="158"/>
      <c r="C8" s="159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179"/>
      <c r="W8" s="180"/>
      <c r="X8" s="181"/>
      <c r="Y8" s="149"/>
      <c r="Z8" s="150"/>
      <c r="AA8" s="151"/>
      <c r="AB8" s="149"/>
      <c r="AC8" s="150"/>
      <c r="AD8" s="151"/>
      <c r="AE8" s="149"/>
      <c r="AF8" s="150"/>
      <c r="AG8" s="151"/>
      <c r="AH8" s="14"/>
    </row>
    <row r="9" spans="2:34" ht="12.75" customHeight="1" x14ac:dyDescent="0.35">
      <c r="B9" s="158"/>
      <c r="C9" s="159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152" t="s">
        <v>9</v>
      </c>
      <c r="W9" s="152"/>
      <c r="X9" s="15"/>
      <c r="Y9" s="152" t="s">
        <v>10</v>
      </c>
      <c r="Z9" s="152"/>
      <c r="AA9" s="15"/>
      <c r="AB9" s="6"/>
      <c r="AC9" s="153" t="s">
        <v>9</v>
      </c>
      <c r="AD9" s="153"/>
      <c r="AE9" s="6"/>
      <c r="AF9" s="153" t="s">
        <v>10</v>
      </c>
      <c r="AG9" s="153"/>
      <c r="AH9" s="7"/>
    </row>
    <row r="10" spans="2:34" ht="13.5" customHeight="1" x14ac:dyDescent="0.35">
      <c r="B10" s="158"/>
      <c r="C10" s="159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'[5]Form P2KB 01'!V10</f>
        <v>0</v>
      </c>
      <c r="W10" s="20">
        <f>'[5]Form P2KB 01'!W10</f>
        <v>1</v>
      </c>
      <c r="X10" s="21"/>
      <c r="Y10" s="20">
        <f>'[5]Form P2KB 01'!Y10</f>
        <v>1</v>
      </c>
      <c r="Z10" s="22">
        <f>'[5]Form P2KB 01'!Z10</f>
        <v>6</v>
      </c>
      <c r="AA10" s="154" t="s">
        <v>12</v>
      </c>
      <c r="AB10" s="155"/>
      <c r="AC10" s="20">
        <f>'[5]Form P2KB 01'!AC10</f>
        <v>1</v>
      </c>
      <c r="AD10" s="20">
        <f>'[5]Form P2KB 01'!AD10</f>
        <v>2</v>
      </c>
      <c r="AE10" s="21"/>
      <c r="AF10" s="20">
        <f>'[5]Form P2KB 01'!AF10</f>
        <v>1</v>
      </c>
      <c r="AG10" s="20">
        <f>'[5]Form P2KB 01'!AG10</f>
        <v>6</v>
      </c>
      <c r="AH10" s="7"/>
    </row>
    <row r="11" spans="2:34" ht="6" customHeight="1" x14ac:dyDescent="0.35">
      <c r="B11" s="160"/>
      <c r="C11" s="161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184" t="s">
        <v>13</v>
      </c>
      <c r="C12" s="185"/>
      <c r="D12" s="197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195"/>
      <c r="C13" s="196"/>
      <c r="D13" s="198"/>
      <c r="E13" s="26"/>
      <c r="F13" s="28">
        <f>'[5]Form P2KB 01'!F13</f>
        <v>0</v>
      </c>
      <c r="G13" s="28">
        <f>'[5]Form P2KB 01'!G13</f>
        <v>0</v>
      </c>
      <c r="H13" s="28">
        <f>'[5]Form P2KB 01'!H13</f>
        <v>0</v>
      </c>
      <c r="I13" s="29">
        <f>'[5]Form P2KB 01'!I13</f>
        <v>0</v>
      </c>
      <c r="J13" s="30"/>
      <c r="K13" s="29">
        <f>'[5]Form P2KB 01'!K13</f>
        <v>0</v>
      </c>
      <c r="L13" s="29">
        <f>'[5]Form P2KB 01'!L13</f>
        <v>0</v>
      </c>
      <c r="M13" s="29">
        <f>'[5]Form P2KB 01'!M13</f>
        <v>0</v>
      </c>
      <c r="N13" s="29">
        <f>'[5]Form P2KB 01'!N13</f>
        <v>0</v>
      </c>
      <c r="O13" s="29">
        <f>'[5]Form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32"/>
      <c r="C14" s="33"/>
      <c r="D14" s="34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2:34" ht="4.5" customHeight="1" x14ac:dyDescent="0.35">
      <c r="B15" s="184" t="s">
        <v>15</v>
      </c>
      <c r="C15" s="185"/>
      <c r="D15" s="39"/>
      <c r="E15" s="4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195"/>
      <c r="C16" s="196"/>
      <c r="D16" s="41" t="s">
        <v>14</v>
      </c>
      <c r="E16" s="42"/>
      <c r="F16" s="28">
        <f>'[5]Form P2KB 01'!F16</f>
        <v>1</v>
      </c>
      <c r="G16" s="28">
        <f>'[5]Form P2KB 01'!G16</f>
        <v>3</v>
      </c>
      <c r="H16" s="28">
        <f>'[5]Form P2KB 01'!H16</f>
        <v>4</v>
      </c>
      <c r="I16" s="43"/>
      <c r="J16" s="28">
        <f>'[5]Form P2KB 01'!J16</f>
        <v>2</v>
      </c>
      <c r="K16" s="28">
        <f>'[5]Form P2KB 01'!K16</f>
        <v>0</v>
      </c>
      <c r="L16" s="28">
        <f>'[5]Form P2KB 01'!L16</f>
        <v>0</v>
      </c>
      <c r="M16" s="28">
        <f>'[5]Form P2KB 01'!M16</f>
        <v>1</v>
      </c>
      <c r="N16" s="43"/>
      <c r="O16" s="28">
        <f>'[5]Form P2KB 01'!O16</f>
        <v>0</v>
      </c>
      <c r="P16" s="28">
        <f>'[5]Form P2KB 01'!P16</f>
        <v>0</v>
      </c>
      <c r="Q16" s="28">
        <f>'[5]Form P2KB 01'!Q16</f>
        <v>2</v>
      </c>
      <c r="R16" s="28">
        <f>'[5]Form P2KB 01'!R16</f>
        <v>8</v>
      </c>
      <c r="S16" s="43"/>
      <c r="T16" s="28">
        <f>'[5]Form P2KB 01'!T16</f>
        <v>0</v>
      </c>
      <c r="U16" s="182">
        <f>'[5]Form P2KB 01'!U16:V16</f>
        <v>3</v>
      </c>
      <c r="V16" s="183"/>
      <c r="W16" s="182">
        <f>'[5]Form P2KB 01'!W16:X16</f>
        <v>0</v>
      </c>
      <c r="X16" s="183"/>
      <c r="Y16" s="182">
        <f>'[5]Form P2KB 01'!Y16:Z16</f>
        <v>0</v>
      </c>
      <c r="Z16" s="183"/>
      <c r="AA16" s="182">
        <f>'[5]Form P2KB 01'!AA16:AB16</f>
        <v>9</v>
      </c>
      <c r="AB16" s="183"/>
      <c r="AC16" s="31"/>
      <c r="AD16" s="31"/>
      <c r="AE16" s="31"/>
      <c r="AF16" s="31"/>
      <c r="AG16" s="31"/>
      <c r="AH16" s="31"/>
    </row>
    <row r="17" spans="2:34" ht="6" customHeight="1" x14ac:dyDescent="0.35">
      <c r="B17" s="186"/>
      <c r="C17" s="187"/>
      <c r="D17" s="34"/>
      <c r="E17" s="44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2:34" ht="4.5" customHeight="1" x14ac:dyDescent="0.35">
      <c r="B18" s="184" t="s">
        <v>16</v>
      </c>
      <c r="C18" s="185"/>
      <c r="D18" s="41"/>
      <c r="E18" s="42"/>
      <c r="F18" s="188" t="str">
        <f>'[5]Form P2KB 01'!F18:AG19</f>
        <v>M Yamin Lubis</v>
      </c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45"/>
    </row>
    <row r="19" spans="2:34" ht="15.5" x14ac:dyDescent="0.35">
      <c r="B19" s="186"/>
      <c r="C19" s="187"/>
      <c r="D19" s="34" t="s">
        <v>14</v>
      </c>
      <c r="E19" s="44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46"/>
    </row>
    <row r="20" spans="2:34" ht="6.75" customHeight="1" x14ac:dyDescent="0.35">
      <c r="B20" s="190" t="s">
        <v>17</v>
      </c>
      <c r="C20" s="191"/>
      <c r="D20" s="41"/>
      <c r="E20" s="42"/>
      <c r="F20" s="188" t="str">
        <f>'[5]Form P2KB 01'!F20:AH21</f>
        <v>Medan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</row>
    <row r="21" spans="2:34" x14ac:dyDescent="0.35">
      <c r="B21" s="192"/>
      <c r="C21" s="193"/>
      <c r="D21" s="34" t="s">
        <v>14</v>
      </c>
      <c r="E21" s="44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</row>
    <row r="22" spans="2:34" ht="17.25" customHeight="1" x14ac:dyDescent="0.35">
      <c r="B22" s="32" t="s">
        <v>18</v>
      </c>
      <c r="C22" s="47"/>
      <c r="D22" s="34" t="s">
        <v>14</v>
      </c>
      <c r="E22" s="44"/>
      <c r="F22" s="194">
        <f>'[5]Form P2KB 01'!F22</f>
        <v>21473</v>
      </c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</row>
    <row r="23" spans="2:34" ht="5.25" customHeight="1" x14ac:dyDescent="0.35">
      <c r="B23" s="184" t="s">
        <v>19</v>
      </c>
      <c r="C23" s="185"/>
      <c r="D23" s="41"/>
      <c r="E23" s="42"/>
      <c r="F23" s="188" t="str">
        <f>'[5]Form P2KB 01'!F23:AH24</f>
        <v>Spesialis Penyakit Dalam</v>
      </c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</row>
    <row r="24" spans="2:34" x14ac:dyDescent="0.35">
      <c r="B24" s="186"/>
      <c r="C24" s="187"/>
      <c r="D24" s="34" t="s">
        <v>14</v>
      </c>
      <c r="E24" s="44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</row>
    <row r="25" spans="2:34" ht="6" customHeight="1" x14ac:dyDescent="0.35">
      <c r="B25" s="184" t="s">
        <v>20</v>
      </c>
      <c r="C25" s="185"/>
      <c r="D25" s="41"/>
      <c r="E25" s="42"/>
      <c r="F25" s="188">
        <f>'[5]Form P2KB 01'!F25:AH26</f>
        <v>44290</v>
      </c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</row>
    <row r="26" spans="2:34" ht="15" customHeight="1" x14ac:dyDescent="0.35">
      <c r="B26" s="186"/>
      <c r="C26" s="187"/>
      <c r="D26" s="34" t="s">
        <v>14</v>
      </c>
      <c r="E26" s="44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</row>
    <row r="27" spans="2:34" ht="5.25" customHeight="1" x14ac:dyDescent="0.35">
      <c r="B27" s="48"/>
      <c r="C27" s="49"/>
      <c r="D27" s="41"/>
      <c r="E27" s="42"/>
      <c r="F27" s="188" t="str">
        <f>'[5]Form P2KB 01'!F27:AG29</f>
        <v>Jl. Raden Saleh (Studio Alam) Perumahan Kali baru permai Blok B2 No.1</v>
      </c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45"/>
    </row>
    <row r="28" spans="2:34" ht="13.5" customHeight="1" x14ac:dyDescent="0.35">
      <c r="B28" s="50" t="s">
        <v>21</v>
      </c>
      <c r="C28" s="51"/>
      <c r="D28" s="41" t="s">
        <v>14</v>
      </c>
      <c r="E28" s="42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45"/>
    </row>
    <row r="29" spans="2:34" ht="3" customHeight="1" x14ac:dyDescent="0.35">
      <c r="B29" s="32"/>
      <c r="C29" s="47"/>
      <c r="D29" s="34"/>
      <c r="E29" s="44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46"/>
    </row>
    <row r="30" spans="2:34" ht="19.5" customHeight="1" x14ac:dyDescent="0.35">
      <c r="B30" s="186" t="s">
        <v>22</v>
      </c>
      <c r="C30" s="187"/>
      <c r="D30" s="34" t="s">
        <v>14</v>
      </c>
      <c r="E30" s="44"/>
      <c r="F30" s="189" t="str">
        <f>'[5]Form P2KB 01'!F30:AG30</f>
        <v>Cilodong</v>
      </c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46"/>
    </row>
    <row r="31" spans="2:34" ht="4.5" customHeight="1" x14ac:dyDescent="0.35">
      <c r="B31" s="184" t="s">
        <v>23</v>
      </c>
      <c r="C31" s="185"/>
      <c r="D31" s="41"/>
      <c r="E31" s="42"/>
      <c r="F31" s="188" t="str">
        <f>'[5]Form P2KB 01'!F31:AH32</f>
        <v>Cilodong</v>
      </c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</row>
    <row r="32" spans="2:34" x14ac:dyDescent="0.35">
      <c r="B32" s="186"/>
      <c r="C32" s="187"/>
      <c r="D32" s="34" t="s">
        <v>14</v>
      </c>
      <c r="E32" s="44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</row>
    <row r="33" spans="2:34" ht="6" customHeight="1" x14ac:dyDescent="0.35">
      <c r="B33" s="184" t="s">
        <v>24</v>
      </c>
      <c r="C33" s="185"/>
      <c r="D33" s="41"/>
      <c r="E33" s="42"/>
      <c r="F33" s="188" t="str">
        <f>'[5]Form P2KB 01'!F33:AH34</f>
        <v>Depok</v>
      </c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</row>
    <row r="34" spans="2:34" x14ac:dyDescent="0.35">
      <c r="B34" s="186"/>
      <c r="C34" s="187"/>
      <c r="D34" s="34" t="s">
        <v>14</v>
      </c>
      <c r="E34" s="44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</row>
    <row r="35" spans="2:34" ht="5.25" customHeight="1" x14ac:dyDescent="0.35">
      <c r="B35" s="184" t="s">
        <v>25</v>
      </c>
      <c r="C35" s="185"/>
      <c r="D35" s="41"/>
      <c r="E35" s="42"/>
      <c r="F35" s="188" t="str">
        <f>'[5]Form P2KB 01'!F35:AH36</f>
        <v>Jawa Barat</v>
      </c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</row>
    <row r="36" spans="2:34" x14ac:dyDescent="0.35">
      <c r="B36" s="186"/>
      <c r="C36" s="187"/>
      <c r="D36" s="34" t="s">
        <v>14</v>
      </c>
      <c r="E36" s="44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</row>
    <row r="37" spans="2:34" ht="4.5" customHeight="1" x14ac:dyDescent="0.35">
      <c r="B37" s="184" t="s">
        <v>26</v>
      </c>
      <c r="C37" s="185"/>
      <c r="D37" s="41"/>
      <c r="E37" s="42"/>
      <c r="F37" s="188">
        <f>'[5]Form P2KB 01'!F37:AH38</f>
        <v>0</v>
      </c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</row>
    <row r="38" spans="2:34" x14ac:dyDescent="0.35">
      <c r="B38" s="186"/>
      <c r="C38" s="187"/>
      <c r="D38" s="34" t="s">
        <v>14</v>
      </c>
      <c r="E38" s="44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</row>
    <row r="39" spans="2:34" ht="5.25" customHeight="1" x14ac:dyDescent="0.35">
      <c r="B39" s="184" t="s">
        <v>27</v>
      </c>
      <c r="C39" s="185"/>
      <c r="D39" s="41"/>
      <c r="E39" s="42"/>
      <c r="F39" s="188" t="str">
        <f>'[5]Form P2KB 01'!F39:AH40</f>
        <v>021 - 77841119</v>
      </c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</row>
    <row r="40" spans="2:34" x14ac:dyDescent="0.35">
      <c r="B40" s="186"/>
      <c r="C40" s="187"/>
      <c r="D40" s="34" t="s">
        <v>14</v>
      </c>
      <c r="E40" s="44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</row>
    <row r="41" spans="2:34" ht="6" customHeight="1" x14ac:dyDescent="0.35">
      <c r="B41" s="184" t="s">
        <v>28</v>
      </c>
      <c r="C41" s="185"/>
      <c r="D41" s="41"/>
      <c r="E41" s="42"/>
      <c r="F41" s="188">
        <f>'[5]Form P2KB 01'!F41:AH42</f>
        <v>0</v>
      </c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</row>
    <row r="42" spans="2:34" ht="15.75" customHeight="1" x14ac:dyDescent="0.35">
      <c r="B42" s="186"/>
      <c r="C42" s="187"/>
      <c r="D42" s="34" t="s">
        <v>14</v>
      </c>
      <c r="E42" s="44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</row>
    <row r="43" spans="2:34" ht="6" customHeight="1" x14ac:dyDescent="0.35">
      <c r="B43" s="184" t="s">
        <v>29</v>
      </c>
      <c r="C43" s="185"/>
      <c r="D43" s="41"/>
      <c r="E43" s="42"/>
      <c r="F43" s="188" t="str">
        <f>'[5]Form P2KB 01'!F43:AH44</f>
        <v>08127893389</v>
      </c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</row>
    <row r="44" spans="2:34" x14ac:dyDescent="0.35">
      <c r="B44" s="186"/>
      <c r="C44" s="187"/>
      <c r="D44" s="34" t="s">
        <v>14</v>
      </c>
      <c r="E44" s="44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</row>
    <row r="45" spans="2:34" ht="6" customHeight="1" x14ac:dyDescent="0.35">
      <c r="B45" s="184" t="s">
        <v>30</v>
      </c>
      <c r="C45" s="185"/>
      <c r="D45" s="197" t="s">
        <v>14</v>
      </c>
      <c r="E45" s="42"/>
      <c r="F45" s="188" t="str">
        <f>'[5]Form P2KB 01'!F45:AH47</f>
        <v>yamin.lu_bis@yahoo.com</v>
      </c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</row>
    <row r="46" spans="2:34" x14ac:dyDescent="0.35">
      <c r="B46" s="195"/>
      <c r="C46" s="196"/>
      <c r="D46" s="198"/>
      <c r="E46" s="42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</row>
    <row r="47" spans="2:34" ht="6" customHeight="1" x14ac:dyDescent="0.35">
      <c r="B47" s="186"/>
      <c r="C47" s="187"/>
      <c r="D47" s="200"/>
      <c r="E47" s="52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</row>
    <row r="48" spans="2:34" ht="42.75" customHeight="1" x14ac:dyDescent="0.35">
      <c r="B48" s="201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3"/>
      <c r="AB48" s="204" t="s">
        <v>31</v>
      </c>
      <c r="AC48" s="205"/>
      <c r="AD48" s="205"/>
      <c r="AE48" s="205"/>
      <c r="AF48" s="205"/>
      <c r="AG48" s="205"/>
      <c r="AH48" s="206"/>
    </row>
    <row r="49" spans="2:34" ht="6" customHeight="1" x14ac:dyDescent="0.35">
      <c r="B49" s="53"/>
      <c r="C49" s="54"/>
      <c r="D49" s="54"/>
      <c r="E49" s="54"/>
      <c r="F49" s="55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8"/>
      <c r="AA49" s="57"/>
      <c r="AB49" s="227">
        <f>[5]Profesional!I39+[5]Profesional!H82</f>
        <v>5</v>
      </c>
      <c r="AC49" s="228"/>
      <c r="AD49" s="228"/>
      <c r="AE49" s="228"/>
      <c r="AF49" s="228"/>
      <c r="AG49" s="228"/>
      <c r="AH49" s="229"/>
    </row>
    <row r="50" spans="2:34" ht="16.5" customHeight="1" x14ac:dyDescent="0.35">
      <c r="B50" s="59" t="s">
        <v>32</v>
      </c>
      <c r="C50" s="236" t="s">
        <v>33</v>
      </c>
      <c r="D50" s="211"/>
      <c r="E50" s="211"/>
      <c r="F50" s="212"/>
      <c r="G50" s="60">
        <v>1</v>
      </c>
      <c r="H50" s="61" t="s">
        <v>34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57"/>
      <c r="AA50" s="63"/>
      <c r="AB50" s="230"/>
      <c r="AC50" s="231"/>
      <c r="AD50" s="231"/>
      <c r="AE50" s="231"/>
      <c r="AF50" s="231"/>
      <c r="AG50" s="231"/>
      <c r="AH50" s="232"/>
    </row>
    <row r="51" spans="2:34" ht="15.75" customHeight="1" x14ac:dyDescent="0.35">
      <c r="B51" s="64"/>
      <c r="C51" s="236" t="s">
        <v>35</v>
      </c>
      <c r="D51" s="211"/>
      <c r="E51" s="211"/>
      <c r="F51" s="212"/>
      <c r="G51" s="65"/>
      <c r="H51" s="66" t="s">
        <v>36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8"/>
      <c r="AA51" s="69"/>
      <c r="AB51" s="233"/>
      <c r="AC51" s="234"/>
      <c r="AD51" s="234"/>
      <c r="AE51" s="234"/>
      <c r="AF51" s="234"/>
      <c r="AG51" s="234"/>
      <c r="AH51" s="235"/>
    </row>
    <row r="52" spans="2:34" ht="20.25" customHeight="1" x14ac:dyDescent="0.35">
      <c r="B52" s="70"/>
      <c r="C52" s="210"/>
      <c r="D52" s="211"/>
      <c r="E52" s="211"/>
      <c r="F52" s="212"/>
      <c r="G52" s="71">
        <v>2</v>
      </c>
      <c r="H52" s="72" t="s">
        <v>37</v>
      </c>
      <c r="I52" s="73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5"/>
      <c r="AA52" s="76"/>
      <c r="AB52" s="207">
        <f>[5]Profesional!H125</f>
        <v>2</v>
      </c>
      <c r="AC52" s="208"/>
      <c r="AD52" s="208"/>
      <c r="AE52" s="208"/>
      <c r="AF52" s="208"/>
      <c r="AG52" s="208"/>
      <c r="AH52" s="209"/>
    </row>
    <row r="53" spans="2:34" ht="20.25" customHeight="1" x14ac:dyDescent="0.35">
      <c r="B53" s="70"/>
      <c r="C53" s="210"/>
      <c r="D53" s="211"/>
      <c r="E53" s="211"/>
      <c r="F53" s="212"/>
      <c r="G53" s="77">
        <v>3</v>
      </c>
      <c r="H53" s="72" t="s">
        <v>38</v>
      </c>
      <c r="I53" s="73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8"/>
      <c r="V53" s="78"/>
      <c r="W53" s="78"/>
      <c r="X53" s="78"/>
      <c r="Y53" s="78"/>
      <c r="Z53" s="75"/>
      <c r="AA53" s="76"/>
      <c r="AB53" s="207">
        <f>[5]Profesional!I182</f>
        <v>0</v>
      </c>
      <c r="AC53" s="208"/>
      <c r="AD53" s="208"/>
      <c r="AE53" s="208"/>
      <c r="AF53" s="208"/>
      <c r="AG53" s="208"/>
      <c r="AH53" s="209"/>
    </row>
    <row r="54" spans="2:34" ht="20.25" customHeight="1" x14ac:dyDescent="0.35">
      <c r="B54" s="70"/>
      <c r="C54" s="79"/>
      <c r="D54" s="80"/>
      <c r="E54" s="80"/>
      <c r="F54" s="81"/>
      <c r="G54" s="77">
        <v>4</v>
      </c>
      <c r="H54" s="82" t="s">
        <v>39</v>
      </c>
      <c r="I54" s="73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8"/>
      <c r="V54" s="78"/>
      <c r="W54" s="78"/>
      <c r="X54" s="78"/>
      <c r="Y54" s="78"/>
      <c r="Z54" s="75"/>
      <c r="AA54" s="76"/>
      <c r="AB54" s="207">
        <f>[5]Profesional!G199+[5]Profesional!G229+[5]Profesional!G245+[5]Profesional!H262</f>
        <v>65</v>
      </c>
      <c r="AC54" s="208"/>
      <c r="AD54" s="208"/>
      <c r="AE54" s="208"/>
      <c r="AF54" s="208"/>
      <c r="AG54" s="208"/>
      <c r="AH54" s="209"/>
    </row>
    <row r="55" spans="2:34" ht="17.25" customHeight="1" x14ac:dyDescent="0.35">
      <c r="B55" s="70"/>
      <c r="C55" s="210"/>
      <c r="D55" s="211"/>
      <c r="E55" s="211"/>
      <c r="F55" s="212"/>
      <c r="G55" s="213">
        <v>5</v>
      </c>
      <c r="H55" s="215" t="s">
        <v>40</v>
      </c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7"/>
      <c r="AB55" s="221">
        <f>SUM(AB49:AH54)</f>
        <v>72</v>
      </c>
      <c r="AC55" s="222"/>
      <c r="AD55" s="222"/>
      <c r="AE55" s="222"/>
      <c r="AF55" s="222"/>
      <c r="AG55" s="222"/>
      <c r="AH55" s="223"/>
    </row>
    <row r="56" spans="2:34" ht="3.75" customHeight="1" x14ac:dyDescent="0.35">
      <c r="B56" s="83"/>
      <c r="C56" s="84"/>
      <c r="D56" s="84"/>
      <c r="E56" s="84"/>
      <c r="F56" s="85"/>
      <c r="G56" s="214"/>
      <c r="H56" s="218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20"/>
      <c r="AB56" s="224"/>
      <c r="AC56" s="225"/>
      <c r="AD56" s="225"/>
      <c r="AE56" s="225"/>
      <c r="AF56" s="225"/>
      <c r="AG56" s="225"/>
      <c r="AH56" s="226"/>
    </row>
    <row r="57" spans="2:34" ht="6" customHeight="1" x14ac:dyDescent="0.35">
      <c r="B57" s="53"/>
      <c r="C57" s="54"/>
      <c r="D57" s="54"/>
      <c r="E57" s="54"/>
      <c r="F57" s="55"/>
      <c r="G57" s="86"/>
      <c r="H57" s="87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207">
        <f>[5]Pembelajaran!H39</f>
        <v>69</v>
      </c>
      <c r="AC57" s="208"/>
      <c r="AD57" s="208"/>
      <c r="AE57" s="208"/>
      <c r="AF57" s="208"/>
      <c r="AG57" s="208"/>
      <c r="AH57" s="209"/>
    </row>
    <row r="58" spans="2:34" ht="20.25" customHeight="1" x14ac:dyDescent="0.35">
      <c r="B58" s="90" t="s">
        <v>41</v>
      </c>
      <c r="C58" s="91" t="s">
        <v>33</v>
      </c>
      <c r="D58" s="92"/>
      <c r="E58" s="92"/>
      <c r="F58" s="93"/>
      <c r="G58" s="65">
        <v>6</v>
      </c>
      <c r="H58" s="94" t="s">
        <v>42</v>
      </c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207"/>
      <c r="AC58" s="208"/>
      <c r="AD58" s="208"/>
      <c r="AE58" s="208"/>
      <c r="AF58" s="208"/>
      <c r="AG58" s="208"/>
      <c r="AH58" s="209"/>
    </row>
    <row r="59" spans="2:34" ht="20.25" customHeight="1" x14ac:dyDescent="0.35">
      <c r="B59" s="97"/>
      <c r="C59" s="91" t="s">
        <v>43</v>
      </c>
      <c r="D59" s="92"/>
      <c r="E59" s="92"/>
      <c r="F59" s="93"/>
      <c r="G59" s="71">
        <v>7</v>
      </c>
      <c r="H59" s="82" t="s">
        <v>44</v>
      </c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207">
        <f>[5]Pembelajaran!G104+[5]Pembelajaran!G140</f>
        <v>0</v>
      </c>
      <c r="AC59" s="208"/>
      <c r="AD59" s="208"/>
      <c r="AE59" s="208"/>
      <c r="AF59" s="208"/>
      <c r="AG59" s="208"/>
      <c r="AH59" s="209"/>
    </row>
    <row r="60" spans="2:34" ht="18.75" customHeight="1" x14ac:dyDescent="0.35">
      <c r="B60" s="100"/>
      <c r="C60" s="92"/>
      <c r="D60" s="92"/>
      <c r="E60" s="92"/>
      <c r="F60" s="93"/>
      <c r="G60" s="213">
        <v>8</v>
      </c>
      <c r="H60" s="215" t="s">
        <v>45</v>
      </c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7"/>
      <c r="AB60" s="241">
        <f>SUM(AB57:AH59)</f>
        <v>69</v>
      </c>
      <c r="AC60" s="242"/>
      <c r="AD60" s="242"/>
      <c r="AE60" s="242"/>
      <c r="AF60" s="242"/>
      <c r="AG60" s="242"/>
      <c r="AH60" s="243"/>
    </row>
    <row r="61" spans="2:34" ht="3.75" customHeight="1" x14ac:dyDescent="0.35">
      <c r="B61" s="83"/>
      <c r="C61" s="101"/>
      <c r="D61" s="101"/>
      <c r="E61" s="101"/>
      <c r="F61" s="102"/>
      <c r="G61" s="214"/>
      <c r="H61" s="218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20"/>
      <c r="AB61" s="241"/>
      <c r="AC61" s="242"/>
      <c r="AD61" s="242"/>
      <c r="AE61" s="242"/>
      <c r="AF61" s="242"/>
      <c r="AG61" s="242"/>
      <c r="AH61" s="243"/>
    </row>
    <row r="62" spans="2:34" ht="4.5" customHeight="1" x14ac:dyDescent="0.35">
      <c r="B62" s="53"/>
      <c r="C62" s="54"/>
      <c r="D62" s="54"/>
      <c r="E62" s="54"/>
      <c r="F62" s="55"/>
      <c r="G62" s="244">
        <v>9</v>
      </c>
      <c r="H62" s="246" t="s">
        <v>46</v>
      </c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8"/>
      <c r="AB62" s="252">
        <f>'[5]Pengabdian Masy-Profesi'!I26</f>
        <v>0</v>
      </c>
      <c r="AC62" s="208"/>
      <c r="AD62" s="208"/>
      <c r="AE62" s="208"/>
      <c r="AF62" s="208"/>
      <c r="AG62" s="208"/>
      <c r="AH62" s="209"/>
    </row>
    <row r="63" spans="2:34" ht="16.5" customHeight="1" x14ac:dyDescent="0.35">
      <c r="B63" s="90" t="s">
        <v>47</v>
      </c>
      <c r="C63" s="91" t="s">
        <v>48</v>
      </c>
      <c r="D63" s="92"/>
      <c r="E63" s="92"/>
      <c r="F63" s="93"/>
      <c r="G63" s="245"/>
      <c r="H63" s="249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  <c r="AA63" s="251"/>
      <c r="AB63" s="207"/>
      <c r="AC63" s="208"/>
      <c r="AD63" s="208"/>
      <c r="AE63" s="208"/>
      <c r="AF63" s="208"/>
      <c r="AG63" s="208"/>
      <c r="AH63" s="209"/>
    </row>
    <row r="64" spans="2:34" ht="18.75" customHeight="1" x14ac:dyDescent="0.35">
      <c r="B64" s="103"/>
      <c r="C64" s="91" t="s">
        <v>49</v>
      </c>
      <c r="D64" s="92"/>
      <c r="E64" s="92"/>
      <c r="F64" s="93"/>
      <c r="G64" s="71">
        <v>10</v>
      </c>
      <c r="H64" s="82" t="s">
        <v>50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207">
        <f>'[5]Pengabdian Masy-Profesi'!H54</f>
        <v>0</v>
      </c>
      <c r="AC64" s="208"/>
      <c r="AD64" s="208"/>
      <c r="AE64" s="208"/>
      <c r="AF64" s="208"/>
      <c r="AG64" s="208"/>
      <c r="AH64" s="209"/>
    </row>
    <row r="65" spans="2:34" ht="20.25" customHeight="1" x14ac:dyDescent="0.35">
      <c r="B65" s="103"/>
      <c r="C65" s="91" t="s">
        <v>51</v>
      </c>
      <c r="D65" s="92"/>
      <c r="E65" s="92"/>
      <c r="F65" s="93"/>
      <c r="G65" s="71">
        <v>11</v>
      </c>
      <c r="H65" s="82" t="s">
        <v>52</v>
      </c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9"/>
      <c r="AB65" s="207">
        <f>'[5]Pengabdian Masy-Profesi'!G89</f>
        <v>2</v>
      </c>
      <c r="AC65" s="208"/>
      <c r="AD65" s="208"/>
      <c r="AE65" s="208"/>
      <c r="AF65" s="208"/>
      <c r="AG65" s="208"/>
      <c r="AH65" s="209"/>
    </row>
    <row r="66" spans="2:34" ht="20.25" customHeight="1" x14ac:dyDescent="0.35">
      <c r="B66" s="100"/>
      <c r="C66" s="104"/>
      <c r="D66" s="92"/>
      <c r="E66" s="92"/>
      <c r="F66" s="93"/>
      <c r="G66" s="71">
        <v>12</v>
      </c>
      <c r="H66" s="82" t="s">
        <v>53</v>
      </c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9"/>
      <c r="AB66" s="207">
        <f>'[5]Pengabdian Masy-Profesi'!G125</f>
        <v>0</v>
      </c>
      <c r="AC66" s="208"/>
      <c r="AD66" s="208"/>
      <c r="AE66" s="208"/>
      <c r="AF66" s="208"/>
      <c r="AG66" s="208"/>
      <c r="AH66" s="209"/>
    </row>
    <row r="67" spans="2:34" ht="15" customHeight="1" x14ac:dyDescent="0.35">
      <c r="B67" s="105"/>
      <c r="C67" s="92"/>
      <c r="D67" s="92"/>
      <c r="E67" s="92"/>
      <c r="F67" s="93"/>
      <c r="G67" s="213">
        <v>13</v>
      </c>
      <c r="H67" s="215" t="s">
        <v>54</v>
      </c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7"/>
      <c r="AB67" s="237">
        <f>SUM(AB62:AH66)</f>
        <v>2</v>
      </c>
      <c r="AC67" s="238"/>
      <c r="AD67" s="238"/>
      <c r="AE67" s="238"/>
      <c r="AF67" s="238"/>
      <c r="AG67" s="238"/>
      <c r="AH67" s="239"/>
    </row>
    <row r="68" spans="2:34" ht="3.75" customHeight="1" x14ac:dyDescent="0.35">
      <c r="B68" s="83"/>
      <c r="C68" s="101"/>
      <c r="D68" s="101"/>
      <c r="E68" s="101"/>
      <c r="F68" s="102"/>
      <c r="G68" s="214"/>
      <c r="H68" s="218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20"/>
      <c r="AB68" s="240"/>
      <c r="AC68" s="238"/>
      <c r="AD68" s="238"/>
      <c r="AE68" s="238"/>
      <c r="AF68" s="238"/>
      <c r="AG68" s="238"/>
      <c r="AH68" s="239"/>
    </row>
    <row r="69" spans="2:34" ht="20.25" customHeight="1" x14ac:dyDescent="0.35">
      <c r="B69" s="106" t="s">
        <v>55</v>
      </c>
      <c r="C69" s="107" t="s">
        <v>48</v>
      </c>
      <c r="D69" s="54"/>
      <c r="E69" s="54"/>
      <c r="F69" s="55"/>
      <c r="G69" s="71">
        <v>14</v>
      </c>
      <c r="H69" s="82" t="s">
        <v>56</v>
      </c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98"/>
      <c r="AA69" s="99"/>
      <c r="AB69" s="207">
        <f>'[5]Publikasi '!J17</f>
        <v>0</v>
      </c>
      <c r="AC69" s="208"/>
      <c r="AD69" s="208"/>
      <c r="AE69" s="208"/>
      <c r="AF69" s="208"/>
      <c r="AG69" s="208"/>
      <c r="AH69" s="209"/>
    </row>
    <row r="70" spans="2:34" ht="20.25" customHeight="1" x14ac:dyDescent="0.35">
      <c r="B70" s="103"/>
      <c r="C70" s="91" t="s">
        <v>57</v>
      </c>
      <c r="D70" s="92"/>
      <c r="E70" s="92"/>
      <c r="F70" s="93"/>
      <c r="G70" s="71">
        <v>15</v>
      </c>
      <c r="H70" s="82" t="s">
        <v>58</v>
      </c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98"/>
      <c r="AA70" s="99"/>
      <c r="AB70" s="207">
        <f>'[5]Publikasi '!I45</f>
        <v>0</v>
      </c>
      <c r="AC70" s="208"/>
      <c r="AD70" s="208"/>
      <c r="AE70" s="208"/>
      <c r="AF70" s="208"/>
      <c r="AG70" s="208"/>
      <c r="AH70" s="209"/>
    </row>
    <row r="71" spans="2:34" ht="20.25" customHeight="1" x14ac:dyDescent="0.35">
      <c r="B71" s="105"/>
      <c r="C71" s="104"/>
      <c r="D71" s="92"/>
      <c r="E71" s="92"/>
      <c r="F71" s="93"/>
      <c r="G71" s="71">
        <v>16</v>
      </c>
      <c r="H71" s="82" t="s">
        <v>59</v>
      </c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98"/>
      <c r="AA71" s="99"/>
      <c r="AB71" s="207">
        <f>'[5]Publikasi '!I61</f>
        <v>0</v>
      </c>
      <c r="AC71" s="208"/>
      <c r="AD71" s="208"/>
      <c r="AE71" s="208"/>
      <c r="AF71" s="208"/>
      <c r="AG71" s="208"/>
      <c r="AH71" s="209"/>
    </row>
    <row r="72" spans="2:34" ht="20.25" customHeight="1" x14ac:dyDescent="0.35">
      <c r="B72" s="105"/>
      <c r="C72" s="104"/>
      <c r="D72" s="92"/>
      <c r="E72" s="92"/>
      <c r="F72" s="93"/>
      <c r="G72" s="71">
        <v>17</v>
      </c>
      <c r="H72" s="82" t="s">
        <v>60</v>
      </c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98"/>
      <c r="AA72" s="99"/>
      <c r="AB72" s="207">
        <f>'[5]Publikasi '!G83</f>
        <v>0</v>
      </c>
      <c r="AC72" s="208"/>
      <c r="AD72" s="208"/>
      <c r="AE72" s="208"/>
      <c r="AF72" s="208"/>
      <c r="AG72" s="208"/>
      <c r="AH72" s="209"/>
    </row>
    <row r="73" spans="2:34" ht="16.5" customHeight="1" x14ac:dyDescent="0.35">
      <c r="B73" s="105"/>
      <c r="C73" s="104"/>
      <c r="D73" s="92"/>
      <c r="E73" s="92"/>
      <c r="F73" s="93"/>
      <c r="G73" s="109">
        <v>18</v>
      </c>
      <c r="H73" s="110" t="s">
        <v>61</v>
      </c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2"/>
      <c r="AA73" s="113"/>
      <c r="AB73" s="207">
        <f>'[5]Publikasi '!F100+'[5]Publikasi '!F118+'[5]Publikasi '!F136+'[5]Publikasi '!G154</f>
        <v>0</v>
      </c>
      <c r="AC73" s="208"/>
      <c r="AD73" s="208"/>
      <c r="AE73" s="208"/>
      <c r="AF73" s="208"/>
      <c r="AG73" s="208"/>
      <c r="AH73" s="209"/>
    </row>
    <row r="74" spans="2:34" ht="18" customHeight="1" x14ac:dyDescent="0.35">
      <c r="B74" s="100"/>
      <c r="C74" s="92"/>
      <c r="D74" s="92"/>
      <c r="E74" s="92"/>
      <c r="F74" s="93"/>
      <c r="G74" s="65"/>
      <c r="H74" s="94" t="s">
        <v>62</v>
      </c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95"/>
      <c r="AA74" s="96"/>
      <c r="AB74" s="207"/>
      <c r="AC74" s="208"/>
      <c r="AD74" s="208"/>
      <c r="AE74" s="208"/>
      <c r="AF74" s="208"/>
      <c r="AG74" s="208"/>
      <c r="AH74" s="209"/>
    </row>
    <row r="75" spans="2:34" ht="16.5" customHeight="1" x14ac:dyDescent="0.35">
      <c r="B75" s="100"/>
      <c r="C75" s="92"/>
      <c r="D75" s="92"/>
      <c r="E75" s="92"/>
      <c r="F75" s="93"/>
      <c r="G75" s="213">
        <v>19</v>
      </c>
      <c r="H75" s="256" t="s">
        <v>63</v>
      </c>
      <c r="I75" s="257"/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8"/>
      <c r="AB75" s="259">
        <f>SUM(AB69:AH74)</f>
        <v>0</v>
      </c>
      <c r="AC75" s="260"/>
      <c r="AD75" s="260"/>
      <c r="AE75" s="260"/>
      <c r="AF75" s="260"/>
      <c r="AG75" s="260"/>
      <c r="AH75" s="261"/>
    </row>
    <row r="76" spans="2:34" ht="6" customHeight="1" x14ac:dyDescent="0.35">
      <c r="B76" s="83"/>
      <c r="C76" s="101"/>
      <c r="D76" s="101"/>
      <c r="E76" s="101"/>
      <c r="F76" s="102"/>
      <c r="G76" s="214"/>
      <c r="H76" s="256"/>
      <c r="I76" s="257"/>
      <c r="J76" s="257"/>
      <c r="K76" s="257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  <c r="W76" s="257"/>
      <c r="X76" s="257"/>
      <c r="Y76" s="257"/>
      <c r="Z76" s="257"/>
      <c r="AA76" s="258"/>
      <c r="AB76" s="262"/>
      <c r="AC76" s="263"/>
      <c r="AD76" s="263"/>
      <c r="AE76" s="263"/>
      <c r="AF76" s="263"/>
      <c r="AG76" s="263"/>
      <c r="AH76" s="264"/>
    </row>
    <row r="77" spans="2:34" ht="6" customHeight="1" x14ac:dyDescent="0.35">
      <c r="B77" s="100"/>
      <c r="C77" s="92"/>
      <c r="D77" s="92"/>
      <c r="E77" s="92"/>
      <c r="F77" s="93"/>
      <c r="G77" s="244">
        <v>20</v>
      </c>
      <c r="H77" s="253" t="s">
        <v>64</v>
      </c>
      <c r="I77" s="254"/>
      <c r="J77" s="254"/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5"/>
      <c r="AB77" s="207">
        <f>'[5]Pengembangan Ilmu'!G18</f>
        <v>0</v>
      </c>
      <c r="AC77" s="208"/>
      <c r="AD77" s="208"/>
      <c r="AE77" s="208"/>
      <c r="AF77" s="208"/>
      <c r="AG77" s="208"/>
      <c r="AH77" s="209"/>
    </row>
    <row r="78" spans="2:34" ht="16.5" customHeight="1" x14ac:dyDescent="0.35">
      <c r="B78" s="115" t="s">
        <v>65</v>
      </c>
      <c r="C78" s="104" t="s">
        <v>33</v>
      </c>
      <c r="D78" s="104"/>
      <c r="E78" s="104"/>
      <c r="F78" s="116"/>
      <c r="G78" s="245"/>
      <c r="H78" s="253"/>
      <c r="I78" s="254"/>
      <c r="J78" s="254"/>
      <c r="K78" s="254"/>
      <c r="L78" s="254"/>
      <c r="M78" s="254"/>
      <c r="N78" s="254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  <c r="AA78" s="255"/>
      <c r="AB78" s="207"/>
      <c r="AC78" s="208"/>
      <c r="AD78" s="208"/>
      <c r="AE78" s="208"/>
      <c r="AF78" s="208"/>
      <c r="AG78" s="208"/>
      <c r="AH78" s="209"/>
    </row>
    <row r="79" spans="2:34" ht="20.25" customHeight="1" x14ac:dyDescent="0.35">
      <c r="B79" s="117"/>
      <c r="C79" s="104" t="s">
        <v>66</v>
      </c>
      <c r="D79" s="104"/>
      <c r="E79" s="104"/>
      <c r="F79" s="116"/>
      <c r="G79" s="71">
        <v>21</v>
      </c>
      <c r="H79" s="82" t="s">
        <v>67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9"/>
      <c r="AB79" s="207">
        <f>'[5]Pengembangan Ilmu'!H44</f>
        <v>0</v>
      </c>
      <c r="AC79" s="208"/>
      <c r="AD79" s="208"/>
      <c r="AE79" s="208"/>
      <c r="AF79" s="208"/>
      <c r="AG79" s="208"/>
      <c r="AH79" s="209"/>
    </row>
    <row r="80" spans="2:34" ht="17.25" customHeight="1" x14ac:dyDescent="0.35">
      <c r="B80" s="117"/>
      <c r="C80" s="104" t="s">
        <v>68</v>
      </c>
      <c r="D80" s="104"/>
      <c r="E80" s="104"/>
      <c r="F80" s="116"/>
      <c r="G80" s="213">
        <v>22</v>
      </c>
      <c r="H80" s="256" t="s">
        <v>69</v>
      </c>
      <c r="I80" s="257"/>
      <c r="J80" s="257"/>
      <c r="K80" s="257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7"/>
      <c r="Z80" s="257"/>
      <c r="AA80" s="258"/>
      <c r="AB80" s="240">
        <f>SUM(AB77:AH79)</f>
        <v>0</v>
      </c>
      <c r="AC80" s="238"/>
      <c r="AD80" s="238"/>
      <c r="AE80" s="238"/>
      <c r="AF80" s="238"/>
      <c r="AG80" s="238"/>
      <c r="AH80" s="239"/>
    </row>
    <row r="81" spans="2:34" ht="6" customHeight="1" x14ac:dyDescent="0.35">
      <c r="B81" s="118"/>
      <c r="C81" s="119"/>
      <c r="D81" s="119"/>
      <c r="E81" s="119"/>
      <c r="F81" s="120"/>
      <c r="G81" s="214"/>
      <c r="H81" s="256"/>
      <c r="I81" s="257"/>
      <c r="J81" s="257"/>
      <c r="K81" s="257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  <c r="AA81" s="258"/>
      <c r="AB81" s="240"/>
      <c r="AC81" s="238"/>
      <c r="AD81" s="238"/>
      <c r="AE81" s="238"/>
      <c r="AF81" s="238"/>
      <c r="AG81" s="238"/>
      <c r="AH81" s="239"/>
    </row>
    <row r="82" spans="2:34" ht="6" customHeight="1" x14ac:dyDescent="0.35">
      <c r="B82" s="70"/>
      <c r="C82" s="121"/>
      <c r="D82" s="92"/>
      <c r="E82" s="92"/>
      <c r="F82" s="93"/>
      <c r="G82" s="12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123"/>
    </row>
    <row r="83" spans="2:34" ht="15.75" customHeight="1" x14ac:dyDescent="0.35">
      <c r="B83" s="97" t="s">
        <v>70</v>
      </c>
      <c r="C83" s="91" t="s">
        <v>71</v>
      </c>
      <c r="D83" s="92"/>
      <c r="E83" s="92"/>
      <c r="F83" s="93"/>
      <c r="G83" s="269" t="s">
        <v>72</v>
      </c>
      <c r="H83" s="270"/>
      <c r="I83" s="270"/>
      <c r="J83" s="270"/>
      <c r="K83" s="270"/>
      <c r="L83" s="270"/>
      <c r="M83" s="270"/>
      <c r="N83" s="270"/>
      <c r="O83" s="270"/>
      <c r="P83" s="270"/>
      <c r="Q83" s="270"/>
      <c r="R83" s="270"/>
      <c r="S83" s="270"/>
      <c r="T83" s="270"/>
      <c r="U83" s="270"/>
      <c r="V83" s="270"/>
      <c r="W83" s="270"/>
      <c r="X83" s="270"/>
      <c r="Y83" s="270"/>
      <c r="Z83" s="270"/>
      <c r="AA83" s="270"/>
      <c r="AB83" s="270"/>
      <c r="AC83" s="270"/>
      <c r="AD83" s="270"/>
      <c r="AE83" s="270"/>
      <c r="AF83" s="270"/>
      <c r="AG83" s="270"/>
      <c r="AH83" s="271"/>
    </row>
    <row r="84" spans="2:34" ht="15" customHeight="1" x14ac:dyDescent="0.35">
      <c r="B84" s="100"/>
      <c r="C84" s="124" t="s">
        <v>73</v>
      </c>
      <c r="D84" s="92"/>
      <c r="E84" s="92"/>
      <c r="F84" s="93"/>
      <c r="G84" s="269" t="s">
        <v>74</v>
      </c>
      <c r="H84" s="270"/>
      <c r="I84" s="270"/>
      <c r="J84" s="270"/>
      <c r="K84" s="270"/>
      <c r="L84" s="270"/>
      <c r="M84" s="270"/>
      <c r="N84" s="270"/>
      <c r="O84" s="270"/>
      <c r="P84" s="270"/>
      <c r="Q84" s="270"/>
      <c r="R84" s="270"/>
      <c r="S84" s="270"/>
      <c r="T84" s="270"/>
      <c r="U84" s="270"/>
      <c r="V84" s="270"/>
      <c r="W84" s="270"/>
      <c r="X84" s="270"/>
      <c r="Y84" s="270"/>
      <c r="Z84" s="270"/>
      <c r="AA84" s="270"/>
      <c r="AB84" s="270"/>
      <c r="AC84" s="270"/>
      <c r="AD84" s="270"/>
      <c r="AE84" s="270"/>
      <c r="AF84" s="270"/>
      <c r="AG84" s="270"/>
      <c r="AH84" s="271"/>
    </row>
    <row r="85" spans="2:34" ht="15.75" customHeight="1" x14ac:dyDescent="0.35">
      <c r="B85" s="100"/>
      <c r="C85" s="92"/>
      <c r="D85" s="92"/>
      <c r="E85" s="92"/>
      <c r="F85" s="93"/>
      <c r="G85" s="269"/>
      <c r="H85" s="270"/>
      <c r="I85" s="270"/>
      <c r="J85" s="270"/>
      <c r="K85" s="270"/>
      <c r="L85" s="270"/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1"/>
    </row>
    <row r="86" spans="2:34" ht="15" customHeight="1" x14ac:dyDescent="0.35">
      <c r="B86" s="100"/>
      <c r="C86" s="92"/>
      <c r="D86" s="92"/>
      <c r="E86" s="92"/>
      <c r="F86" s="93"/>
      <c r="G86" s="269"/>
      <c r="H86" s="270"/>
      <c r="I86" s="270"/>
      <c r="J86" s="270"/>
      <c r="K86" s="270"/>
      <c r="L86" s="270"/>
      <c r="M86" s="270"/>
      <c r="N86" s="270"/>
      <c r="O86" s="270"/>
      <c r="P86" s="270"/>
      <c r="Q86" s="270"/>
      <c r="R86" s="270"/>
      <c r="S86" s="270"/>
      <c r="T86" s="270"/>
      <c r="U86" s="270"/>
      <c r="V86" s="270"/>
      <c r="W86" s="270"/>
      <c r="X86" s="270"/>
      <c r="Y86" s="270"/>
      <c r="Z86" s="270"/>
      <c r="AA86" s="270"/>
      <c r="AB86" s="270"/>
      <c r="AC86" s="270"/>
      <c r="AD86" s="270"/>
      <c r="AE86" s="270"/>
      <c r="AF86" s="270"/>
      <c r="AG86" s="270"/>
      <c r="AH86" s="271"/>
    </row>
    <row r="87" spans="2:34" ht="6" customHeight="1" x14ac:dyDescent="0.35">
      <c r="B87" s="100"/>
      <c r="C87" s="92"/>
      <c r="D87" s="92"/>
      <c r="E87" s="92"/>
      <c r="F87" s="93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100"/>
      <c r="C88" s="92"/>
      <c r="D88" s="92"/>
      <c r="E88" s="92"/>
      <c r="F88" s="93"/>
      <c r="G88" s="272" t="s">
        <v>75</v>
      </c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4"/>
    </row>
    <row r="89" spans="2:34" ht="8.25" customHeight="1" x14ac:dyDescent="0.35">
      <c r="B89" s="100"/>
      <c r="C89" s="92"/>
      <c r="D89" s="92"/>
      <c r="E89" s="92"/>
      <c r="F89" s="93"/>
      <c r="G89" s="128"/>
      <c r="H89" s="129"/>
      <c r="I89" s="129"/>
      <c r="J89" s="129"/>
      <c r="K89" s="129"/>
      <c r="L89" s="129"/>
      <c r="M89" s="129"/>
      <c r="N89" s="275"/>
      <c r="O89" s="275"/>
      <c r="P89" s="275"/>
      <c r="Q89" s="275"/>
      <c r="R89" s="275"/>
      <c r="S89" s="275"/>
      <c r="T89" s="275"/>
      <c r="U89" s="275"/>
      <c r="V89" s="275"/>
      <c r="W89" s="275"/>
      <c r="X89" s="129"/>
      <c r="Y89" s="275"/>
      <c r="Z89" s="275"/>
      <c r="AA89" s="275"/>
      <c r="AB89" s="275"/>
      <c r="AC89" s="275"/>
      <c r="AD89" s="275"/>
      <c r="AE89" s="275"/>
      <c r="AF89" s="275"/>
      <c r="AG89" s="275"/>
      <c r="AH89" s="276"/>
    </row>
    <row r="90" spans="2:34" ht="18" customHeight="1" x14ac:dyDescent="0.35">
      <c r="B90" s="100"/>
      <c r="C90" s="92"/>
      <c r="D90" s="92"/>
      <c r="E90" s="92"/>
      <c r="F90" s="93"/>
      <c r="G90" s="128" t="s">
        <v>76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100"/>
      <c r="C91" s="92"/>
      <c r="D91" s="92"/>
      <c r="E91" s="92"/>
      <c r="F91" s="93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100"/>
      <c r="C92" s="92"/>
      <c r="D92" s="92"/>
      <c r="E92" s="92"/>
      <c r="F92" s="93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100"/>
      <c r="C93" s="92"/>
      <c r="D93" s="92"/>
      <c r="E93" s="92"/>
      <c r="F93" s="93"/>
      <c r="G93" s="128" t="s">
        <v>77</v>
      </c>
      <c r="H93" s="129"/>
      <c r="I93" s="129"/>
      <c r="J93" s="129"/>
      <c r="K93" s="129"/>
      <c r="L93" s="130"/>
      <c r="M93" s="129"/>
      <c r="N93" s="129" t="s">
        <v>78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100"/>
      <c r="C94" s="92"/>
      <c r="D94" s="92"/>
      <c r="E94" s="92"/>
      <c r="F94" s="93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100"/>
      <c r="C95" s="92"/>
      <c r="D95" s="92"/>
      <c r="E95" s="92"/>
      <c r="F95" s="93"/>
      <c r="G95" s="26" t="s">
        <v>79</v>
      </c>
      <c r="H95" s="129"/>
      <c r="I95" s="129"/>
      <c r="J95" s="129"/>
      <c r="K95" s="129"/>
      <c r="L95" s="130"/>
      <c r="M95" s="129"/>
      <c r="N95" s="129" t="s">
        <v>80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83"/>
      <c r="C96" s="101"/>
      <c r="D96" s="101"/>
      <c r="E96" s="101"/>
      <c r="F96" s="102"/>
      <c r="G96" s="52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132"/>
    </row>
    <row r="97" spans="2:34" ht="6" customHeight="1" x14ac:dyDescent="0.35">
      <c r="B97" s="53"/>
      <c r="C97" s="54"/>
      <c r="D97" s="54"/>
      <c r="E97" s="54"/>
      <c r="F97" s="54"/>
      <c r="G97" s="122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123"/>
    </row>
    <row r="98" spans="2:34" ht="20.25" customHeight="1" x14ac:dyDescent="0.35">
      <c r="B98" s="105" t="s">
        <v>81</v>
      </c>
      <c r="C98" s="104" t="s">
        <v>82</v>
      </c>
      <c r="D98" s="133"/>
      <c r="E98" s="92"/>
      <c r="F98" s="92"/>
      <c r="G98" s="134" t="s">
        <v>83</v>
      </c>
      <c r="H98" s="135" t="s">
        <v>84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5"/>
      <c r="C99" s="104"/>
      <c r="D99" s="133"/>
      <c r="E99" s="92"/>
      <c r="F99" s="92"/>
      <c r="G99" s="137" t="s">
        <v>85</v>
      </c>
      <c r="H99" s="26" t="s">
        <v>86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83"/>
      <c r="C100" s="101"/>
      <c r="D100" s="101"/>
      <c r="E100" s="101"/>
      <c r="F100" s="101"/>
      <c r="G100" s="265"/>
      <c r="H100" s="266"/>
      <c r="I100" s="266"/>
      <c r="J100" s="266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6"/>
      <c r="X100" s="266"/>
      <c r="Y100" s="266"/>
      <c r="Z100" s="266"/>
      <c r="AA100" s="266"/>
      <c r="AB100" s="266"/>
      <c r="AC100" s="266"/>
      <c r="AD100" s="266"/>
      <c r="AE100" s="266"/>
      <c r="AF100" s="266"/>
      <c r="AG100" s="266"/>
      <c r="AH100" s="267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268"/>
      <c r="O101" s="268"/>
      <c r="P101" s="268"/>
      <c r="Q101" s="268"/>
      <c r="R101" s="268"/>
      <c r="S101" s="268"/>
      <c r="T101" s="268"/>
      <c r="U101" s="268"/>
      <c r="V101" s="268"/>
      <c r="W101" s="268"/>
      <c r="X101" s="139"/>
      <c r="Y101" s="268"/>
      <c r="Z101" s="268"/>
      <c r="AA101" s="268"/>
      <c r="AB101" s="268"/>
      <c r="AC101" s="268"/>
      <c r="AD101" s="268"/>
      <c r="AE101" s="268"/>
      <c r="AF101" s="268"/>
      <c r="AG101" s="268"/>
      <c r="AH101" s="268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" bottom="0" header="0.16" footer="0.18"/>
  <pageSetup paperSize="9" scale="65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2020</vt:lpstr>
      <vt:lpstr>2019</vt:lpstr>
      <vt:lpstr>2018</vt:lpstr>
      <vt:lpstr>2017</vt:lpstr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2020-08-12T04:56:06Z</dcterms:created>
  <dcterms:modified xsi:type="dcterms:W3CDTF">2020-08-18T07:19:32Z</dcterms:modified>
</cp:coreProperties>
</file>