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Sukamto\P2KB\"/>
    </mc:Choice>
  </mc:AlternateContent>
  <xr:revisionPtr revIDLastSave="0" documentId="13_ncr:1_{DACD1DAE-3FA9-4D33-B75B-A11BB8CB2323}" xr6:coauthVersionLast="45" xr6:coauthVersionMax="45" xr10:uidLastSave="{00000000-0000-0000-0000-000000000000}"/>
  <bookViews>
    <workbookView xWindow="-110" yWindow="-110" windowWidth="19420" windowHeight="10420" xr2:uid="{6A35746E-151A-43FD-9F78-838CDBF73DFD}"/>
  </bookViews>
  <sheets>
    <sheet name="2020" sheetId="5" r:id="rId1"/>
    <sheet name="2019" sheetId="4" r:id="rId2"/>
    <sheet name="2018" sheetId="3" r:id="rId3"/>
    <sheet name="2017" sheetId="2" r:id="rId4"/>
    <sheet name="2016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75" i="5" s="1"/>
  <c r="AB67" i="5"/>
  <c r="AB66" i="5"/>
  <c r="AB65" i="5"/>
  <c r="AB64" i="5"/>
  <c r="AB62" i="5"/>
  <c r="AB59" i="5"/>
  <c r="AB57" i="5"/>
  <c r="AB60" i="5" s="1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80" i="4"/>
  <c r="AB79" i="4"/>
  <c r="AB77" i="4"/>
  <c r="AB73" i="4"/>
  <c r="AB72" i="4"/>
  <c r="AB71" i="4"/>
  <c r="AB70" i="4"/>
  <c r="AB69" i="4"/>
  <c r="AB75" i="4" s="1"/>
  <c r="AB66" i="4"/>
  <c r="AB65" i="4"/>
  <c r="AB64" i="4"/>
  <c r="AB62" i="4"/>
  <c r="AB67" i="4" s="1"/>
  <c r="AB59" i="4"/>
  <c r="AB57" i="4"/>
  <c r="AB60" i="4" s="1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75" i="3" s="1"/>
  <c r="AB66" i="3"/>
  <c r="AB65" i="3"/>
  <c r="AB64" i="3"/>
  <c r="AB62" i="3"/>
  <c r="AB67" i="3" s="1"/>
  <c r="AB59" i="3"/>
  <c r="AB57" i="3"/>
  <c r="AB60" i="3" s="1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75" i="2" s="1"/>
  <c r="AB66" i="2"/>
  <c r="AB65" i="2"/>
  <c r="AB64" i="2"/>
  <c r="AB62" i="2"/>
  <c r="AB67" i="2" s="1"/>
  <c r="AB59" i="2"/>
  <c r="AB60" i="2" s="1"/>
  <c r="AB57" i="2"/>
  <c r="AB54" i="2"/>
  <c r="AB53" i="2"/>
  <c r="AB52" i="2"/>
  <c r="AB49" i="2"/>
  <c r="AB55" i="2" s="1"/>
  <c r="F45" i="2"/>
  <c r="F43" i="2"/>
  <c r="F41" i="2"/>
  <c r="F39" i="2"/>
  <c r="F3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80" i="1"/>
  <c r="AB79" i="1"/>
  <c r="AB77" i="1"/>
  <c r="AB73" i="1"/>
  <c r="AB72" i="1"/>
  <c r="AB71" i="1"/>
  <c r="AB70" i="1"/>
  <c r="AB69" i="1"/>
  <c r="AB75" i="1" s="1"/>
  <c r="AB66" i="1"/>
  <c r="AB65" i="1"/>
  <c r="AB64" i="1"/>
  <c r="AB62" i="1"/>
  <c r="AB67" i="1" s="1"/>
  <c r="AB59" i="1"/>
  <c r="AB57" i="1"/>
  <c r="AB60" i="1" s="1"/>
  <c r="AB54" i="1"/>
  <c r="AB53" i="1"/>
  <c r="AB52" i="1"/>
  <c r="AB49" i="1"/>
  <c r="AB55" i="1" s="1"/>
  <c r="F45" i="1"/>
  <c r="F43" i="1"/>
  <c r="F41" i="1"/>
  <c r="F39" i="1"/>
  <c r="F35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B361F715-45C2-4E22-9388-B830F348176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2A3EA6F-DFF7-4C22-89F3-900E2EDEEF9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EB102BF2-22D0-40BD-A3A6-B7E016B1525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E2A8543-D58C-4C1C-BA16-CC99EB7ED3D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BC61ACC-16D7-40BF-A876-462421F5487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<sst xmlns="http://schemas.openxmlformats.org/spreadsheetml/2006/main" count="559" uniqueCount="98">
  <si>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</si>
  <si>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</si>
  <si>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</si>
  <si>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</si>
  <si>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</si>
  <si>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</si>
  <si>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</si>
  <si>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</si>
  <si>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</si>
  <si>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</si>
  <si>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</si>
  <si>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</si>
  <si>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</si>
  <si>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</si>
  <si>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</si>
  <si>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</si>
  <si>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</si>
  <si>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</si>
  <si>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</si>
  <si>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</si>
  <si>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</si>
  <si>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</si>
  <si>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</si>
  <si>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</si>
  <si>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</si>
  <si>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</si>
  <si>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</si>
  <si>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</si>
  <si>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</si>
  <si>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</si>
  <si>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</si>
  <si>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</si>
  <si>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</si>
  <si>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</si>
  <si>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</si>
  <si>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</si>
  <si>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</si>
  <si>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</si>
  <si>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</si>
  <si>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</si>
  <si>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</si>
  <si>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</si>
  <si>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</si>
  <si>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</si>
  <si>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</si>
  <si>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</si>
  <si>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</si>
  <si>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</si>
  <si>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</si>
  <si>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</si>
  <si>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</si>
  <si>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</si>
  <si>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</si>
  <si>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</si>
  <si>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</si>
  <si>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</si>
  <si>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</si>
  <si>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</si>
  <si>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</si>
  <si>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</si>
  <si>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</si>
  <si>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</si>
  <si>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</si>
  <si>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</si>
  <si>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</si>
  <si>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</si>
  <si>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</si>
  <si>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</si>
  <si>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</si>
  <si>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</si>
  <si>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</si>
  <si>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</si>
  <si>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</si>
  <si>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</si>
  <si>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</si>
  <si>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2016</t>
  </si>
  <si>
    <t>TANDA-TANGAN</t>
  </si>
  <si>
    <t xml:space="preserve">NAMA KETUA KOMISI P2KB </t>
  </si>
  <si>
    <t xml:space="preserve">CABANG     </t>
  </si>
  <si>
    <t>Depok</t>
  </si>
  <si>
    <t>G.</t>
  </si>
  <si>
    <t>TEMBUSAN</t>
  </si>
  <si>
    <t>1)</t>
  </si>
  <si>
    <t>DOKTER YANG BERSANGKUTAN</t>
  </si>
  <si>
    <t>2)</t>
  </si>
  <si>
    <t>ARSIP KOMISI P2KB IPD CABANG</t>
  </si>
  <si>
    <t>: dr. Devy Juniarti Iskandar, SpPD, FINASIM</t>
  </si>
  <si>
    <t>Depok,                                                    2017</t>
  </si>
  <si>
    <t>: Depok</t>
  </si>
  <si>
    <t>Jl. Taman Yunani, Jl. Sriwijaya III No 1 Sentul City</t>
  </si>
  <si>
    <t>Bogor</t>
  </si>
  <si>
    <t>Babakan Madang</t>
  </si>
  <si>
    <t>Ci Jayanti</t>
  </si>
  <si>
    <t>Cijayanti</t>
  </si>
  <si>
    <t>Depok,                                                      2018</t>
  </si>
  <si>
    <t>Depok,                                                               2019</t>
  </si>
  <si>
    <t>Depok,                                                2020</t>
  </si>
  <si>
    <t>: dr. Devy Junaiarti Iskandar, SpPD, FINASIM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</si>
</sst>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  <charset val="1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Symbol"/>
      <family val="1"/>
      <charset val="2"/>
    </font>
    <font>
      <sz val="9"/>
      <color indexed="9"/>
      <name val="Arial"/>
      <family val="2"/>
    </font>
    <font>
      <b/>
      <sz val="9"/>
      <color indexed="9"/>
      <name val="Symbol"/>
      <family val="1"/>
      <charset val="2"/>
    </font>
    <font>
      <sz val="11"/>
      <color indexed="9"/>
      <name val="Symbol"/>
      <family val="1"/>
      <charset val="2"/>
    </font>
    <font>
      <sz val="11"/>
      <color indexed="9"/>
      <name val="Arial"/>
      <family val="2"/>
    </font>
    <font>
      <b/>
      <sz val="11"/>
      <color indexed="9"/>
      <name val="Calibri"/>
      <family val="2"/>
      <charset val="1"/>
    </font>
    <font>
      <sz val="8"/>
      <color indexed="9"/>
      <name val="Arial"/>
      <family val="2"/>
    </font>
    <font>
      <sz val="8"/>
      <color indexed="9"/>
      <name val="Calibri"/>
      <family val="2"/>
      <charset val="1"/>
    </font>
    <font>
      <b/>
      <sz val="10"/>
      <color indexed="22"/>
      <name val="Arial"/>
      <family val="2"/>
    </font>
    <font>
      <b/>
      <sz val="11"/>
      <color indexed="22"/>
      <name val="Calibri"/>
      <family val="2"/>
      <charset val="1"/>
    </font>
    <font>
      <sz val="12"/>
      <color indexed="8"/>
      <name val="Calibri"/>
      <family val="2"/>
      <charset val="1"/>
    </font>
    <font>
      <b/>
      <sz val="9"/>
      <color indexed="2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Calibri"/>
      <family val="2"/>
      <charset val="1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  <charset val="1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1"/>
      <color indexed="9"/>
      <name val="Calibri"/>
      <family val="2"/>
    </font>
    <font>
      <b/>
      <sz val="14"/>
      <color indexed="8"/>
      <name val="Arial"/>
      <family val="2"/>
    </font>
    <font>
      <sz val="11"/>
      <color indexed="8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/>
    <xf numFmtId="0" fontId="2" fillId="2" borderId="3" xfId="1" applyFont="1" applyFill="1" applyBorder="1"/>
    <xf numFmtId="0" fontId="2" fillId="2" borderId="2" xfId="1" applyFont="1" applyFill="1" applyBorder="1"/>
    <xf numFmtId="0" fontId="1" fillId="0" borderId="0" xfId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2" fillId="2" borderId="5" xfId="1" applyFont="1" applyFill="1" applyBorder="1"/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2" borderId="0" xfId="1" applyFont="1" applyFill="1"/>
    <xf numFmtId="0" fontId="10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2" fillId="2" borderId="4" xfId="1" applyFont="1" applyFill="1" applyBorder="1"/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2" fillId="2" borderId="11" xfId="1" applyFont="1" applyFill="1" applyBorder="1"/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5" fillId="2" borderId="0" xfId="1" applyFont="1" applyFill="1"/>
    <xf numFmtId="0" fontId="14" fillId="2" borderId="15" xfId="1" applyFont="1" applyFill="1" applyBorder="1" applyAlignment="1">
      <alignment horizontal="center" vertical="center"/>
    </xf>
    <xf numFmtId="0" fontId="9" fillId="2" borderId="4" xfId="1" applyFont="1" applyFill="1" applyBorder="1"/>
    <xf numFmtId="0" fontId="7" fillId="2" borderId="0" xfId="1" applyFont="1" applyFill="1"/>
    <xf numFmtId="0" fontId="12" fillId="2" borderId="5" xfId="1" applyFont="1" applyFill="1" applyBorder="1"/>
    <xf numFmtId="0" fontId="4" fillId="2" borderId="16" xfId="1" applyFont="1" applyFill="1" applyBorder="1" applyAlignment="1">
      <alignment horizontal="center"/>
    </xf>
    <xf numFmtId="0" fontId="13" fillId="2" borderId="16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" fillId="3" borderId="17" xfId="1" applyFill="1" applyBorder="1" applyAlignment="1">
      <alignment horizontal="center" vertical="center"/>
    </xf>
    <xf numFmtId="0" fontId="1" fillId="4" borderId="0" xfId="1" applyFill="1"/>
    <xf numFmtId="0" fontId="1" fillId="5" borderId="3" xfId="1" applyFill="1" applyBorder="1"/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3" borderId="18" xfId="1" applyFill="1" applyBorder="1" applyAlignment="1">
      <alignment horizontal="center" vertical="center"/>
    </xf>
    <xf numFmtId="0" fontId="1" fillId="5" borderId="16" xfId="1" applyFill="1" applyBorder="1" applyAlignment="1">
      <alignment horizontal="center" vertical="center"/>
    </xf>
    <xf numFmtId="0" fontId="1" fillId="5" borderId="16" xfId="1" applyFill="1" applyBorder="1" applyAlignment="1">
      <alignment horizontal="center"/>
    </xf>
    <xf numFmtId="0" fontId="1" fillId="5" borderId="0" xfId="1" applyFill="1" applyAlignment="1">
      <alignment horizontal="center"/>
    </xf>
    <xf numFmtId="0" fontId="1" fillId="5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3" borderId="19" xfId="1" applyFill="1" applyBorder="1" applyAlignment="1">
      <alignment horizontal="center" vertical="center"/>
    </xf>
    <xf numFmtId="0" fontId="1" fillId="4" borderId="7" xfId="1" applyFill="1" applyBorder="1"/>
    <xf numFmtId="0" fontId="1" fillId="5" borderId="7" xfId="1" applyFill="1" applyBorder="1" applyAlignment="1">
      <alignment horizontal="center" vertical="center"/>
    </xf>
    <xf numFmtId="0" fontId="1" fillId="5" borderId="7" xfId="1" applyFill="1" applyBorder="1" applyAlignment="1">
      <alignment horizontal="center"/>
    </xf>
    <xf numFmtId="0" fontId="1" fillId="5" borderId="7" xfId="1" applyFill="1" applyBorder="1"/>
    <xf numFmtId="0" fontId="1" fillId="3" borderId="17" xfId="1" applyFill="1" applyBorder="1"/>
    <xf numFmtId="0" fontId="1" fillId="4" borderId="3" xfId="1" applyFill="1" applyBorder="1"/>
    <xf numFmtId="0" fontId="1" fillId="3" borderId="18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1" fillId="5" borderId="12" xfId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" fillId="4" borderId="7" xfId="1" applyFill="1" applyBorder="1" applyAlignment="1">
      <alignment horizontal="center" vertical="center"/>
    </xf>
    <xf numFmtId="0" fontId="18" fillId="5" borderId="3" xfId="1" applyFont="1" applyFill="1" applyBorder="1" applyAlignment="1">
      <alignment horizontal="left" vertical="center"/>
    </xf>
    <xf numFmtId="0" fontId="18" fillId="5" borderId="0" xfId="1" applyFont="1" applyFill="1" applyAlignment="1">
      <alignment horizontal="left"/>
    </xf>
    <xf numFmtId="0" fontId="18" fillId="5" borderId="7" xfId="1" applyFont="1" applyFill="1" applyBorder="1" applyAlignment="1">
      <alignment horizontal="left" vertical="center"/>
    </xf>
    <xf numFmtId="0" fontId="18" fillId="5" borderId="7" xfId="1" applyFont="1" applyFill="1" applyBorder="1" applyAlignment="1">
      <alignment horizontal="left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164" fontId="18" fillId="5" borderId="21" xfId="1" applyNumberFormat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8" fillId="5" borderId="0" xfId="1" applyFont="1" applyFill="1" applyAlignment="1">
      <alignment horizontal="left" vertical="center"/>
    </xf>
    <xf numFmtId="0" fontId="1" fillId="3" borderId="19" xfId="1" applyFill="1" applyBorder="1" applyAlignment="1">
      <alignment horizontal="center" vertical="center"/>
    </xf>
    <xf numFmtId="0" fontId="1" fillId="4" borderId="6" xfId="1" applyFill="1" applyBorder="1"/>
    <xf numFmtId="0" fontId="1" fillId="6" borderId="22" xfId="1" applyFill="1" applyBorder="1" applyAlignment="1">
      <alignment horizontal="center"/>
    </xf>
    <xf numFmtId="0" fontId="1" fillId="6" borderId="21" xfId="1" applyFill="1" applyBorder="1" applyAlignment="1">
      <alignment horizontal="center"/>
    </xf>
    <xf numFmtId="0" fontId="1" fillId="6" borderId="23" xfId="1" applyFill="1" applyBorder="1" applyAlignment="1">
      <alignment horizontal="center"/>
    </xf>
    <xf numFmtId="0" fontId="20" fillId="6" borderId="22" xfId="1" applyFont="1" applyFill="1" applyBorder="1" applyAlignment="1">
      <alignment horizontal="center" vertical="center" wrapText="1"/>
    </xf>
    <xf numFmtId="0" fontId="20" fillId="6" borderId="21" xfId="1" applyFont="1" applyFill="1" applyBorder="1" applyAlignment="1">
      <alignment horizontal="center" vertical="center" wrapText="1"/>
    </xf>
    <xf numFmtId="0" fontId="20" fillId="6" borderId="23" xfId="1" applyFont="1" applyFill="1" applyBorder="1" applyAlignment="1">
      <alignment horizontal="center" vertical="center" wrapText="1"/>
    </xf>
    <xf numFmtId="0" fontId="1" fillId="2" borderId="17" xfId="1" applyFill="1" applyBorder="1"/>
    <xf numFmtId="0" fontId="21" fillId="4" borderId="0" xfId="1" applyFont="1" applyFill="1"/>
    <xf numFmtId="0" fontId="1" fillId="4" borderId="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23" fillId="2" borderId="0" xfId="0" applyFont="1" applyFill="1"/>
    <xf numFmtId="0" fontId="23" fillId="2" borderId="5" xfId="0" applyFont="1" applyFill="1" applyBorder="1"/>
    <xf numFmtId="0" fontId="24" fillId="2" borderId="18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left" vertical="center"/>
    </xf>
    <xf numFmtId="0" fontId="21" fillId="4" borderId="0" xfId="1" applyFont="1" applyFill="1" applyAlignment="1">
      <alignment horizontal="left" vertical="center"/>
    </xf>
    <xf numFmtId="0" fontId="1" fillId="4" borderId="5" xfId="1" applyFill="1" applyBorder="1"/>
    <xf numFmtId="0" fontId="1" fillId="4" borderId="4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22" fillId="2" borderId="4" xfId="1" applyFont="1" applyFill="1" applyBorder="1"/>
    <xf numFmtId="0" fontId="24" fillId="2" borderId="19" xfId="1" applyFont="1" applyFill="1" applyBorder="1" applyAlignment="1">
      <alignment horizontal="center" vertical="center"/>
    </xf>
    <xf numFmtId="0" fontId="24" fillId="4" borderId="6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1" fillId="4" borderId="8" xfId="1" applyFill="1" applyBorder="1"/>
    <xf numFmtId="0" fontId="1" fillId="4" borderId="6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3" fillId="2" borderId="4" xfId="1" applyFont="1" applyFill="1" applyBorder="1"/>
    <xf numFmtId="0" fontId="25" fillId="2" borderId="0" xfId="1" applyFont="1" applyFill="1" applyAlignment="1">
      <alignment horizontal="left" vertical="center"/>
    </xf>
    <xf numFmtId="0" fontId="24" fillId="2" borderId="24" xfId="1" applyFont="1" applyFill="1" applyBorder="1" applyAlignment="1">
      <alignment horizontal="center" vertical="center"/>
    </xf>
    <xf numFmtId="0" fontId="24" fillId="4" borderId="22" xfId="1" applyFont="1" applyFill="1" applyBorder="1" applyAlignment="1">
      <alignment horizontal="left" vertical="center"/>
    </xf>
    <xf numFmtId="0" fontId="24" fillId="4" borderId="21" xfId="1" applyFont="1" applyFill="1" applyBorder="1" applyAlignment="1">
      <alignment horizontal="left" vertical="center"/>
    </xf>
    <xf numFmtId="0" fontId="21" fillId="4" borderId="21" xfId="1" applyFont="1" applyFill="1" applyBorder="1" applyAlignment="1">
      <alignment horizontal="left" vertical="center"/>
    </xf>
    <xf numFmtId="0" fontId="1" fillId="4" borderId="21" xfId="1" applyFill="1" applyBorder="1"/>
    <xf numFmtId="0" fontId="1" fillId="4" borderId="23" xfId="1" applyFill="1" applyBorder="1"/>
    <xf numFmtId="0" fontId="1" fillId="4" borderId="22" xfId="1" applyFill="1" applyBorder="1" applyAlignment="1">
      <alignment horizontal="center" vertical="center"/>
    </xf>
    <xf numFmtId="0" fontId="1" fillId="4" borderId="21" xfId="1" applyFill="1" applyBorder="1" applyAlignment="1">
      <alignment horizontal="center" vertical="center"/>
    </xf>
    <xf numFmtId="0" fontId="1" fillId="4" borderId="23" xfId="1" applyFill="1" applyBorder="1" applyAlignment="1">
      <alignment horizontal="center" vertical="center"/>
    </xf>
    <xf numFmtId="0" fontId="26" fillId="2" borderId="24" xfId="1" applyFont="1" applyFill="1" applyBorder="1" applyAlignment="1">
      <alignment horizontal="center" vertical="center"/>
    </xf>
    <xf numFmtId="0" fontId="27" fillId="4" borderId="21" xfId="1" applyFont="1" applyFill="1" applyBorder="1" applyAlignment="1">
      <alignment horizontal="left" vertical="center"/>
    </xf>
    <xf numFmtId="0" fontId="25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3" fillId="2" borderId="5" xfId="1" applyFont="1" applyFill="1" applyBorder="1" applyAlignment="1">
      <alignment vertical="center"/>
    </xf>
    <xf numFmtId="0" fontId="24" fillId="4" borderId="22" xfId="1" applyFont="1" applyFill="1" applyBorder="1" applyAlignment="1">
      <alignment vertical="center"/>
    </xf>
    <xf numFmtId="0" fontId="28" fillId="2" borderId="17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left" vertical="center"/>
    </xf>
    <xf numFmtId="0" fontId="28" fillId="4" borderId="3" xfId="1" applyFont="1" applyFill="1" applyBorder="1" applyAlignment="1">
      <alignment horizontal="left" vertical="center"/>
    </xf>
    <xf numFmtId="0" fontId="28" fillId="4" borderId="2" xfId="1" applyFont="1" applyFill="1" applyBorder="1" applyAlignment="1">
      <alignment horizontal="left" vertical="center"/>
    </xf>
    <xf numFmtId="0" fontId="29" fillId="4" borderId="1" xfId="1" applyFont="1" applyFill="1" applyBorder="1" applyAlignment="1">
      <alignment horizontal="center" vertical="center"/>
    </xf>
    <xf numFmtId="0" fontId="29" fillId="4" borderId="3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8" fillId="2" borderId="19" xfId="1" applyFont="1" applyFill="1" applyBorder="1" applyAlignment="1">
      <alignment horizontal="center" vertical="center"/>
    </xf>
    <xf numFmtId="0" fontId="28" fillId="4" borderId="6" xfId="1" applyFont="1" applyFill="1" applyBorder="1" applyAlignment="1">
      <alignment horizontal="left" vertical="center"/>
    </xf>
    <xf numFmtId="0" fontId="28" fillId="4" borderId="7" xfId="1" applyFont="1" applyFill="1" applyBorder="1" applyAlignment="1">
      <alignment horizontal="left" vertical="center"/>
    </xf>
    <xf numFmtId="0" fontId="28" fillId="4" borderId="8" xfId="1" applyFont="1" applyFill="1" applyBorder="1" applyAlignment="1">
      <alignment horizontal="left" vertical="center"/>
    </xf>
    <xf numFmtId="0" fontId="29" fillId="4" borderId="6" xfId="1" applyFont="1" applyFill="1" applyBorder="1" applyAlignment="1">
      <alignment horizontal="center" vertical="center"/>
    </xf>
    <xf numFmtId="0" fontId="29" fillId="4" borderId="7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21" fillId="2" borderId="17" xfId="1" applyFont="1" applyFill="1" applyBorder="1" applyAlignment="1">
      <alignment horizontal="center" vertical="center"/>
    </xf>
    <xf numFmtId="0" fontId="1" fillId="4" borderId="1" xfId="1" applyFill="1" applyBorder="1"/>
    <xf numFmtId="0" fontId="1" fillId="4" borderId="2" xfId="1" applyFill="1" applyBorder="1"/>
    <xf numFmtId="0" fontId="7" fillId="2" borderId="4" xfId="1" applyFont="1" applyFill="1" applyBorder="1" applyAlignment="1">
      <alignment horizontal="center"/>
    </xf>
    <xf numFmtId="0" fontId="24" fillId="4" borderId="6" xfId="1" applyFont="1" applyFill="1" applyBorder="1" applyAlignment="1">
      <alignment vertical="center"/>
    </xf>
    <xf numFmtId="0" fontId="26" fillId="4" borderId="7" xfId="1" applyFont="1" applyFill="1" applyBorder="1"/>
    <xf numFmtId="0" fontId="26" fillId="4" borderId="8" xfId="1" applyFont="1" applyFill="1" applyBorder="1"/>
    <xf numFmtId="0" fontId="7" fillId="2" borderId="4" xfId="1" applyFont="1" applyFill="1" applyBorder="1"/>
    <xf numFmtId="0" fontId="26" fillId="4" borderId="21" xfId="1" applyFont="1" applyFill="1" applyBorder="1"/>
    <xf numFmtId="0" fontId="26" fillId="4" borderId="23" xfId="1" applyFont="1" applyFill="1" applyBorder="1"/>
    <xf numFmtId="0" fontId="2" fillId="2" borderId="4" xfId="1" applyFont="1" applyFill="1" applyBorder="1"/>
    <xf numFmtId="0" fontId="29" fillId="4" borderId="22" xfId="1" applyFont="1" applyFill="1" applyBorder="1" applyAlignment="1">
      <alignment horizontal="center" vertical="center"/>
    </xf>
    <xf numFmtId="0" fontId="29" fillId="4" borderId="21" xfId="1" applyFont="1" applyFill="1" applyBorder="1" applyAlignment="1">
      <alignment horizontal="center" vertical="center"/>
    </xf>
    <xf numFmtId="0" fontId="29" fillId="4" borderId="23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horizontal="left" vertical="center"/>
    </xf>
    <xf numFmtId="0" fontId="24" fillId="4" borderId="3" xfId="1" applyFont="1" applyFill="1" applyBorder="1" applyAlignment="1">
      <alignment horizontal="left" vertical="center"/>
    </xf>
    <xf numFmtId="0" fontId="24" fillId="4" borderId="2" xfId="1" applyFont="1" applyFill="1" applyBorder="1" applyAlignment="1">
      <alignment horizontal="left" vertical="center"/>
    </xf>
    <xf numFmtId="1" fontId="1" fillId="4" borderId="22" xfId="1" applyNumberFormat="1" applyFill="1" applyBorder="1" applyAlignment="1">
      <alignment horizontal="center" vertical="center"/>
    </xf>
    <xf numFmtId="0" fontId="24" fillId="2" borderId="19" xfId="1" applyFont="1" applyFill="1" applyBorder="1" applyAlignment="1">
      <alignment horizontal="center" vertical="center"/>
    </xf>
    <xf numFmtId="0" fontId="24" fillId="4" borderId="6" xfId="1" applyFont="1" applyFill="1" applyBorder="1" applyAlignment="1">
      <alignment horizontal="left" vertical="center"/>
    </xf>
    <xf numFmtId="0" fontId="24" fillId="4" borderId="7" xfId="1" applyFont="1" applyFill="1" applyBorder="1" applyAlignment="1">
      <alignment horizontal="left" vertical="center"/>
    </xf>
    <xf numFmtId="0" fontId="24" fillId="4" borderId="8" xfId="1" applyFont="1" applyFill="1" applyBorder="1" applyAlignment="1">
      <alignment horizontal="left" vertical="center"/>
    </xf>
    <xf numFmtId="0" fontId="30" fillId="2" borderId="4" xfId="1" applyFont="1" applyFill="1" applyBorder="1"/>
    <xf numFmtId="0" fontId="25" fillId="2" borderId="0" xfId="1" applyFont="1" applyFill="1"/>
    <xf numFmtId="0" fontId="25" fillId="2" borderId="4" xfId="1" applyFont="1" applyFill="1" applyBorder="1"/>
    <xf numFmtId="1" fontId="31" fillId="4" borderId="22" xfId="1" applyNumberFormat="1" applyFont="1" applyFill="1" applyBorder="1" applyAlignment="1">
      <alignment horizontal="center" vertical="center"/>
    </xf>
    <xf numFmtId="0" fontId="31" fillId="4" borderId="21" xfId="1" applyFont="1" applyFill="1" applyBorder="1" applyAlignment="1">
      <alignment horizontal="center" vertical="center"/>
    </xf>
    <xf numFmtId="0" fontId="31" fillId="4" borderId="23" xfId="1" applyFont="1" applyFill="1" applyBorder="1" applyAlignment="1">
      <alignment horizontal="center" vertical="center"/>
    </xf>
    <xf numFmtId="0" fontId="31" fillId="4" borderId="2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7" fillId="2" borderId="3" xfId="1" applyFont="1" applyFill="1" applyBorder="1"/>
    <xf numFmtId="0" fontId="26" fillId="4" borderId="21" xfId="1" applyFont="1" applyFill="1" applyBorder="1" applyAlignment="1">
      <alignment vertical="center"/>
    </xf>
    <xf numFmtId="0" fontId="24" fillId="2" borderId="17" xfId="1" applyFont="1" applyFill="1" applyBorder="1" applyAlignment="1">
      <alignment horizontal="center" vertical="center"/>
    </xf>
    <xf numFmtId="0" fontId="24" fillId="4" borderId="1" xfId="1" applyFont="1" applyFill="1" applyBorder="1" applyAlignment="1">
      <alignment vertical="center"/>
    </xf>
    <xf numFmtId="0" fontId="26" fillId="4" borderId="3" xfId="1" applyFont="1" applyFill="1" applyBorder="1" applyAlignment="1">
      <alignment vertical="center"/>
    </xf>
    <xf numFmtId="0" fontId="26" fillId="4" borderId="3" xfId="1" applyFont="1" applyFill="1" applyBorder="1"/>
    <xf numFmtId="0" fontId="26" fillId="4" borderId="2" xfId="1" applyFont="1" applyFill="1" applyBorder="1"/>
    <xf numFmtId="0" fontId="26" fillId="4" borderId="7" xfId="1" applyFont="1" applyFill="1" applyBorder="1" applyAlignment="1">
      <alignment vertical="center"/>
    </xf>
    <xf numFmtId="0" fontId="28" fillId="4" borderId="22" xfId="1" applyFont="1" applyFill="1" applyBorder="1" applyAlignment="1">
      <alignment horizontal="left" vertical="center"/>
    </xf>
    <xf numFmtId="0" fontId="28" fillId="4" borderId="21" xfId="1" applyFont="1" applyFill="1" applyBorder="1" applyAlignment="1">
      <alignment horizontal="left" vertical="center"/>
    </xf>
    <xf numFmtId="0" fontId="28" fillId="4" borderId="23" xfId="1" applyFont="1" applyFill="1" applyBorder="1" applyAlignment="1">
      <alignment horizontal="left" vertical="center"/>
    </xf>
    <xf numFmtId="0" fontId="31" fillId="4" borderId="1" xfId="1" applyFont="1" applyFill="1" applyBorder="1" applyAlignment="1">
      <alignment horizontal="center" vertical="center"/>
    </xf>
    <xf numFmtId="0" fontId="31" fillId="4" borderId="3" xfId="1" applyFont="1" applyFill="1" applyBorder="1" applyAlignment="1">
      <alignment horizontal="center" vertical="center"/>
    </xf>
    <xf numFmtId="0" fontId="31" fillId="4" borderId="2" xfId="1" applyFont="1" applyFill="1" applyBorder="1" applyAlignment="1">
      <alignment horizontal="center" vertical="center"/>
    </xf>
    <xf numFmtId="0" fontId="31" fillId="4" borderId="6" xfId="1" applyFont="1" applyFill="1" applyBorder="1" applyAlignment="1">
      <alignment horizontal="center" vertical="center"/>
    </xf>
    <xf numFmtId="0" fontId="31" fillId="4" borderId="7" xfId="1" applyFont="1" applyFill="1" applyBorder="1" applyAlignment="1">
      <alignment horizontal="center" vertical="center"/>
    </xf>
    <xf numFmtId="0" fontId="31" fillId="4" borderId="8" xfId="1" applyFont="1" applyFill="1" applyBorder="1" applyAlignment="1">
      <alignment horizontal="center" vertical="center"/>
    </xf>
    <xf numFmtId="0" fontId="24" fillId="4" borderId="22" xfId="1" applyFont="1" applyFill="1" applyBorder="1" applyAlignment="1">
      <alignment horizontal="left" vertical="center"/>
    </xf>
    <xf numFmtId="0" fontId="24" fillId="4" borderId="21" xfId="1" applyFont="1" applyFill="1" applyBorder="1" applyAlignment="1">
      <alignment horizontal="left" vertical="center"/>
    </xf>
    <xf numFmtId="0" fontId="24" fillId="4" borderId="23" xfId="1" applyFont="1" applyFill="1" applyBorder="1" applyAlignment="1">
      <alignment horizontal="left" vertical="center"/>
    </xf>
    <xf numFmtId="0" fontId="32" fillId="2" borderId="4" xfId="1" applyFont="1" applyFill="1" applyBorder="1" applyAlignment="1">
      <alignment horizontal="center"/>
    </xf>
    <xf numFmtId="0" fontId="25" fillId="2" borderId="5" xfId="1" applyFont="1" applyFill="1" applyBorder="1"/>
    <xf numFmtId="0" fontId="32" fillId="2" borderId="4" xfId="1" applyFont="1" applyFill="1" applyBorder="1"/>
    <xf numFmtId="0" fontId="13" fillId="2" borderId="7" xfId="1" applyFont="1" applyFill="1" applyBorder="1"/>
    <xf numFmtId="0" fontId="25" fillId="2" borderId="7" xfId="1" applyFont="1" applyFill="1" applyBorder="1"/>
    <xf numFmtId="0" fontId="25" fillId="2" borderId="8" xfId="1" applyFont="1" applyFill="1" applyBorder="1"/>
    <xf numFmtId="0" fontId="13" fillId="2" borderId="0" xfId="1" applyFont="1" applyFill="1"/>
    <xf numFmtId="0" fontId="24" fillId="4" borderId="4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left" vertical="center"/>
    </xf>
    <xf numFmtId="0" fontId="24" fillId="4" borderId="5" xfId="1" applyFont="1" applyFill="1" applyBorder="1" applyAlignment="1">
      <alignment horizontal="left" vertical="center"/>
    </xf>
    <xf numFmtId="0" fontId="33" fillId="2" borderId="0" xfId="1" applyFont="1" applyFill="1"/>
    <xf numFmtId="0" fontId="26" fillId="4" borderId="4" xfId="1" applyFont="1" applyFill="1" applyBorder="1"/>
    <xf numFmtId="0" fontId="26" fillId="4" borderId="0" xfId="1" applyFont="1" applyFill="1"/>
    <xf numFmtId="0" fontId="26" fillId="4" borderId="5" xfId="1" applyFont="1" applyFill="1" applyBorder="1"/>
    <xf numFmtId="0" fontId="26" fillId="4" borderId="4" xfId="1" applyFont="1" applyFill="1" applyBorder="1" applyAlignment="1">
      <alignment horizontal="right" vertical="center"/>
    </xf>
    <xf numFmtId="0" fontId="26" fillId="4" borderId="0" xfId="1" applyFont="1" applyFill="1" applyAlignment="1">
      <alignment horizontal="right" vertical="center"/>
    </xf>
    <xf numFmtId="0" fontId="26" fillId="4" borderId="5" xfId="1" applyFont="1" applyFill="1" applyBorder="1" applyAlignment="1">
      <alignment horizontal="right" vertical="center"/>
    </xf>
    <xf numFmtId="0" fontId="24" fillId="4" borderId="4" xfId="1" applyFont="1" applyFill="1" applyBorder="1"/>
    <xf numFmtId="0" fontId="24" fillId="4" borderId="0" xfId="1" applyFont="1" applyFill="1"/>
    <xf numFmtId="0" fontId="24" fillId="4" borderId="0" xfId="1" applyFont="1" applyFill="1" applyAlignment="1">
      <alignment horizontal="center" vertical="center"/>
    </xf>
    <xf numFmtId="0" fontId="24" fillId="4" borderId="5" xfId="1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24" fillId="4" borderId="5" xfId="1" applyFont="1" applyFill="1" applyBorder="1"/>
    <xf numFmtId="0" fontId="6" fillId="2" borderId="0" xfId="1" applyFont="1" applyFill="1"/>
    <xf numFmtId="0" fontId="21" fillId="4" borderId="4" xfId="1" applyFont="1" applyFill="1" applyBorder="1" applyAlignment="1">
      <alignment vertical="center"/>
    </xf>
    <xf numFmtId="0" fontId="21" fillId="4" borderId="0" xfId="1" applyFont="1" applyFill="1" applyAlignment="1">
      <alignment vertical="center"/>
    </xf>
    <xf numFmtId="0" fontId="21" fillId="4" borderId="5" xfId="1" applyFont="1" applyFill="1" applyBorder="1" applyAlignment="1">
      <alignment vertical="center"/>
    </xf>
    <xf numFmtId="0" fontId="1" fillId="4" borderId="4" xfId="1" applyFill="1" applyBorder="1"/>
    <xf numFmtId="0" fontId="1" fillId="4" borderId="6" xfId="1" applyFill="1" applyBorder="1" applyAlignment="1">
      <alignment horizontal="right" vertical="center"/>
    </xf>
    <xf numFmtId="0" fontId="1" fillId="4" borderId="7" xfId="1" applyFill="1" applyBorder="1" applyAlignment="1">
      <alignment horizontal="right" vertical="center"/>
    </xf>
    <xf numFmtId="0" fontId="1" fillId="4" borderId="8" xfId="1" applyFill="1" applyBorder="1" applyAlignment="1">
      <alignment horizontal="right" vertical="center"/>
    </xf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15" fontId="18" fillId="5" borderId="3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3" xfId="1" xr:uid="{7F6B7320-9BED-498C-90E2-2CF2C9129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44A5594-6323-43F5-8576-C1BE8EC5016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6E30367-51B4-4409-9AB2-460FB44E6F4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82BF359-8D0E-4090-A827-4965DD913B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260FEE5-4FCE-4442-90DE-A924194837C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273DBCB-8124-457A-A1A7-6DE733EB2BA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C0F30C5-5207-49B0-97ED-E030FE05D2A9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203200</xdr:colOff>
      <xdr:row>88</xdr:row>
      <xdr:rowOff>69850</xdr:rowOff>
    </xdr:from>
    <xdr:to>
      <xdr:col>21</xdr:col>
      <xdr:colOff>146050</xdr:colOff>
      <xdr:row>92</xdr:row>
      <xdr:rowOff>31750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540261-CAC8-4BFD-8156-5EC04258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0" y="14154150"/>
          <a:ext cx="170815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A6A4118-C098-42BA-B732-922F2DD7D53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765ED11-8E90-4D21-A5E0-E4A85644E0F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116CBF0-81DF-4B62-9FB6-71F649A970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EA613F2-E6F7-4AED-8070-48C9E855253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AD94699-198B-485C-B634-BA76CB716FCB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C0EAC46-82E6-424A-B391-410B9FCFC6A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33867</xdr:colOff>
      <xdr:row>89</xdr:row>
      <xdr:rowOff>76199</xdr:rowOff>
    </xdr:from>
    <xdr:to>
      <xdr:col>20</xdr:col>
      <xdr:colOff>33866</xdr:colOff>
      <xdr:row>92</xdr:row>
      <xdr:rowOff>27515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21D32510-9FB1-442C-B8FC-5CEE1AC5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4217" y="14262099"/>
          <a:ext cx="1447799" cy="560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CF193A4-5C5E-4E3E-B907-20FA79CDA2A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E102898-4B5A-4890-81E6-8B17AC393CA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27567F1-9BFC-4E7F-8751-4CF242DF80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80CE113-2C07-42C0-B66F-6A7856E4370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C3EA931-10FC-4E08-BECB-91BE18FC12FA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3F373EC-D82B-44DE-B1C7-246DB7B1FAE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118533</xdr:colOff>
      <xdr:row>88</xdr:row>
      <xdr:rowOff>42333</xdr:rowOff>
    </xdr:from>
    <xdr:to>
      <xdr:col>19</xdr:col>
      <xdr:colOff>118533</xdr:colOff>
      <xdr:row>91</xdr:row>
      <xdr:rowOff>86783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66349DA8-AE58-4E88-9420-0AC9B69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233" y="14126633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88C4C0D-F9D5-4E6E-83E4-A8DDD40C6A4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6D2F1C6-27E7-4997-92B7-527A7DB7395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A3A0453-6472-4FCD-B299-658BBD0CBB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8A2474B-2A3B-4713-A969-384C06334278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EFA20A0-4BFD-421C-99A0-2C42575D656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688392A-E033-4352-B393-FFD755FE657E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16934</xdr:colOff>
      <xdr:row>89</xdr:row>
      <xdr:rowOff>59266</xdr:rowOff>
    </xdr:from>
    <xdr:to>
      <xdr:col>20</xdr:col>
      <xdr:colOff>16933</xdr:colOff>
      <xdr:row>92</xdr:row>
      <xdr:rowOff>10582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06D4E2D6-5E08-48E2-9247-06F35303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7284" y="14245166"/>
          <a:ext cx="1447799" cy="560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5008DEA-1563-4DC1-99F3-EF4BBA80258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DEAED6A-5A3A-4743-9386-214C6AE4FBE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CF5ABF5-E2D7-45FF-80BD-91F186AAC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3F91F65-387F-4F62-99AF-AE9958F33C7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08CDD6C-8886-4F38-86AB-FBF2F7876EE5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1C67AD7-1513-4C2E-A6FE-9D23E7987AFA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101600</xdr:colOff>
      <xdr:row>89</xdr:row>
      <xdr:rowOff>8466</xdr:rowOff>
    </xdr:from>
    <xdr:to>
      <xdr:col>19</xdr:col>
      <xdr:colOff>101600</xdr:colOff>
      <xdr:row>91</xdr:row>
      <xdr:rowOff>154516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51B7BBED-3159-4AFA-A2F2-D0450696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194366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  <cell r="R16">
            <v>5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4</v>
          </cell>
        </row>
        <row r="18">
          <cell r="F18" t="str">
            <v>Sukamto</v>
          </cell>
        </row>
        <row r="20">
          <cell r="F20" t="str">
            <v>Madiun / 14 Januari 1968</v>
          </cell>
        </row>
        <row r="22">
          <cell r="F22" t="str">
            <v>14 Januari 1968</v>
          </cell>
        </row>
        <row r="23">
          <cell r="F23" t="str">
            <v>Alergi Imunologi</v>
          </cell>
        </row>
        <row r="35">
          <cell r="F35" t="str">
            <v>Jawa Barat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>
            <v>8121822526</v>
          </cell>
        </row>
        <row r="45">
          <cell r="F45" t="str">
            <v>sukamto_koesnoe@yahoo.com</v>
          </cell>
        </row>
      </sheetData>
      <sheetData sheetId="2">
        <row r="17">
          <cell r="I17">
            <v>98</v>
          </cell>
        </row>
        <row r="34">
          <cell r="H34">
            <v>6</v>
          </cell>
        </row>
        <row r="50">
          <cell r="H50">
            <v>4</v>
          </cell>
        </row>
        <row r="90">
          <cell r="I90">
            <v>0</v>
          </cell>
        </row>
        <row r="104">
          <cell r="G104">
            <v>45</v>
          </cell>
        </row>
        <row r="118">
          <cell r="G118">
            <v>15</v>
          </cell>
        </row>
        <row r="132">
          <cell r="G132">
            <v>45</v>
          </cell>
        </row>
        <row r="145">
          <cell r="H145">
            <v>15</v>
          </cell>
        </row>
      </sheetData>
      <sheetData sheetId="3">
        <row r="24">
          <cell r="H24">
            <v>121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8</v>
          </cell>
        </row>
        <row r="113">
          <cell r="G113">
            <v>0</v>
          </cell>
        </row>
      </sheetData>
      <sheetData sheetId="5">
        <row r="15">
          <cell r="J15">
            <v>0</v>
          </cell>
        </row>
        <row r="43">
          <cell r="I43">
            <v>0</v>
          </cell>
        </row>
        <row r="66">
          <cell r="I66">
            <v>0</v>
          </cell>
        </row>
        <row r="91">
          <cell r="G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F145">
            <v>0</v>
          </cell>
        </row>
        <row r="163">
          <cell r="G163">
            <v>0</v>
          </cell>
        </row>
      </sheetData>
      <sheetData sheetId="6">
        <row r="14">
          <cell r="G14">
            <v>36</v>
          </cell>
        </row>
        <row r="68">
          <cell r="H68">
            <v>18.75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  <cell r="R16">
            <v>5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4</v>
          </cell>
        </row>
        <row r="18">
          <cell r="F18" t="str">
            <v>Sukamto</v>
          </cell>
        </row>
        <row r="20">
          <cell r="F20" t="str">
            <v>Madiun / 14 Januari 1968</v>
          </cell>
        </row>
        <row r="22">
          <cell r="F22" t="str">
            <v>14 Januari 1968</v>
          </cell>
        </row>
        <row r="23">
          <cell r="F23" t="str">
            <v>Alergi Imunologi</v>
          </cell>
        </row>
        <row r="35">
          <cell r="F35" t="str">
            <v>Jawa Barat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>
            <v>8121822526</v>
          </cell>
        </row>
        <row r="45">
          <cell r="F45" t="str">
            <v>sukamto_koesnoe@yahoo.com</v>
          </cell>
        </row>
      </sheetData>
      <sheetData sheetId="2">
        <row r="19">
          <cell r="I19">
            <v>100</v>
          </cell>
        </row>
        <row r="36">
          <cell r="H36">
            <v>0</v>
          </cell>
        </row>
        <row r="52">
          <cell r="H52">
            <v>4</v>
          </cell>
        </row>
        <row r="92">
          <cell r="I92">
            <v>0</v>
          </cell>
        </row>
        <row r="106">
          <cell r="G106">
            <v>45</v>
          </cell>
        </row>
        <row r="120">
          <cell r="G120">
            <v>15</v>
          </cell>
        </row>
        <row r="134">
          <cell r="G134">
            <v>45</v>
          </cell>
        </row>
        <row r="147">
          <cell r="H147">
            <v>5</v>
          </cell>
        </row>
      </sheetData>
      <sheetData sheetId="3">
        <row r="18">
          <cell r="H18">
            <v>64</v>
          </cell>
        </row>
        <row r="83">
          <cell r="G83">
            <v>0</v>
          </cell>
        </row>
        <row r="119">
          <cell r="G119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13">
          <cell r="G113">
            <v>0</v>
          </cell>
        </row>
      </sheetData>
      <sheetData sheetId="5">
        <row r="15">
          <cell r="J15">
            <v>10</v>
          </cell>
        </row>
        <row r="43">
          <cell r="I43">
            <v>0</v>
          </cell>
        </row>
        <row r="66">
          <cell r="I66">
            <v>0</v>
          </cell>
        </row>
        <row r="91">
          <cell r="G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F145">
            <v>0</v>
          </cell>
        </row>
        <row r="163">
          <cell r="G163">
            <v>0</v>
          </cell>
        </row>
      </sheetData>
      <sheetData sheetId="6">
        <row r="14">
          <cell r="G14">
            <v>36</v>
          </cell>
        </row>
        <row r="82">
          <cell r="H82">
            <v>46.2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  <cell r="R16">
            <v>5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4</v>
          </cell>
        </row>
        <row r="18">
          <cell r="F18" t="str">
            <v>Sukamto</v>
          </cell>
        </row>
        <row r="20">
          <cell r="F20" t="str">
            <v>Madiun / 14 Januari 1968</v>
          </cell>
        </row>
        <row r="22">
          <cell r="F22" t="str">
            <v>14 Januari 1968</v>
          </cell>
        </row>
        <row r="23">
          <cell r="F23" t="str">
            <v>Alergi Imunologi</v>
          </cell>
        </row>
        <row r="27">
          <cell r="F27" t="str">
            <v>Jl. Taman Yunani, Jl. Sriwijaya III No 1 Sentul City</v>
          </cell>
        </row>
        <row r="30">
          <cell r="F30" t="str">
            <v>Cijayanti</v>
          </cell>
        </row>
        <row r="31">
          <cell r="F31" t="str">
            <v>Babakan Madang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 t="str">
            <v>16810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>
            <v>8121822526</v>
          </cell>
        </row>
        <row r="45">
          <cell r="F45" t="str">
            <v>sukamto_koesnoe@yahoo.com</v>
          </cell>
        </row>
      </sheetData>
      <sheetData sheetId="2">
        <row r="19">
          <cell r="I19">
            <v>96</v>
          </cell>
        </row>
        <row r="52">
          <cell r="H52">
            <v>2</v>
          </cell>
        </row>
        <row r="92">
          <cell r="I92">
            <v>0</v>
          </cell>
        </row>
        <row r="106">
          <cell r="G106">
            <v>45</v>
          </cell>
        </row>
        <row r="120">
          <cell r="G120">
            <v>15</v>
          </cell>
        </row>
        <row r="134">
          <cell r="G134">
            <v>45</v>
          </cell>
        </row>
        <row r="147">
          <cell r="H147">
            <v>5</v>
          </cell>
        </row>
      </sheetData>
      <sheetData sheetId="3">
        <row r="24">
          <cell r="H24">
            <v>142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8</v>
          </cell>
        </row>
        <row r="113">
          <cell r="G113">
            <v>0</v>
          </cell>
        </row>
      </sheetData>
      <sheetData sheetId="5">
        <row r="15">
          <cell r="J15">
            <v>5</v>
          </cell>
        </row>
        <row r="43">
          <cell r="I43">
            <v>0</v>
          </cell>
        </row>
        <row r="66">
          <cell r="I66">
            <v>0</v>
          </cell>
        </row>
        <row r="91">
          <cell r="G91">
            <v>0</v>
          </cell>
        </row>
        <row r="109">
          <cell r="F109">
            <v>0</v>
          </cell>
        </row>
        <row r="127">
          <cell r="F127">
            <v>0</v>
          </cell>
        </row>
        <row r="145">
          <cell r="F145">
            <v>0</v>
          </cell>
        </row>
        <row r="163">
          <cell r="G163">
            <v>0</v>
          </cell>
        </row>
      </sheetData>
      <sheetData sheetId="6">
        <row r="14">
          <cell r="G14">
            <v>12</v>
          </cell>
        </row>
        <row r="87">
          <cell r="I87">
            <v>20.25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  <cell r="R16">
            <v>5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4</v>
          </cell>
        </row>
        <row r="18">
          <cell r="F18" t="str">
            <v>Sukamto</v>
          </cell>
        </row>
        <row r="20">
          <cell r="F20" t="str">
            <v>Madiun / 14 Januari 1968</v>
          </cell>
        </row>
        <row r="22">
          <cell r="F22" t="str">
            <v>14 Januari 1968</v>
          </cell>
        </row>
        <row r="23">
          <cell r="F23" t="str">
            <v>Alergi Imunologi</v>
          </cell>
        </row>
        <row r="25">
          <cell r="F25">
            <v>44575</v>
          </cell>
        </row>
        <row r="27">
          <cell r="F27" t="str">
            <v>Jl. Taman Yunani, Jl. Sriwijaya III No 1 Sentul City</v>
          </cell>
        </row>
        <row r="30">
          <cell r="F30" t="str">
            <v>Cijayanti</v>
          </cell>
        </row>
        <row r="31">
          <cell r="F31" t="str">
            <v>Babakan Madang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 t="str">
            <v>16810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>
            <v>8121822526</v>
          </cell>
        </row>
        <row r="45">
          <cell r="F45" t="str">
            <v>sukamto_koesnoe@yahoo.com</v>
          </cell>
        </row>
      </sheetData>
      <sheetData sheetId="2">
        <row r="23">
          <cell r="I23">
            <v>120</v>
          </cell>
        </row>
        <row r="40">
          <cell r="H40">
            <v>6</v>
          </cell>
        </row>
        <row r="56">
          <cell r="H56">
            <v>2</v>
          </cell>
        </row>
        <row r="96">
          <cell r="I96">
            <v>0</v>
          </cell>
        </row>
        <row r="110">
          <cell r="G110">
            <v>45</v>
          </cell>
        </row>
        <row r="124">
          <cell r="G124">
            <v>15</v>
          </cell>
        </row>
        <row r="138">
          <cell r="G138">
            <v>45</v>
          </cell>
        </row>
        <row r="151">
          <cell r="H151">
            <v>5</v>
          </cell>
        </row>
      </sheetData>
      <sheetData sheetId="3">
        <row r="17">
          <cell r="H17">
            <v>47</v>
          </cell>
        </row>
        <row r="82">
          <cell r="G82">
            <v>0</v>
          </cell>
        </row>
        <row r="118">
          <cell r="G11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1">
          <cell r="G81">
            <v>2</v>
          </cell>
        </row>
        <row r="104">
          <cell r="G104">
            <v>0</v>
          </cell>
        </row>
      </sheetData>
      <sheetData sheetId="5">
        <row r="15">
          <cell r="J15">
            <v>26</v>
          </cell>
        </row>
        <row r="43">
          <cell r="I43">
            <v>0</v>
          </cell>
        </row>
        <row r="65">
          <cell r="I65">
            <v>0</v>
          </cell>
        </row>
        <row r="89">
          <cell r="G89">
            <v>0</v>
          </cell>
        </row>
        <row r="107">
          <cell r="F107">
            <v>0</v>
          </cell>
        </row>
        <row r="125">
          <cell r="F125">
            <v>0</v>
          </cell>
        </row>
        <row r="143">
          <cell r="F143">
            <v>0</v>
          </cell>
        </row>
        <row r="161">
          <cell r="G161">
            <v>0</v>
          </cell>
        </row>
      </sheetData>
      <sheetData sheetId="6">
        <row r="13">
          <cell r="G13">
            <v>36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  <cell r="R16">
            <v>5</v>
          </cell>
          <cell r="T16">
            <v>0</v>
          </cell>
          <cell r="U16">
            <v>2</v>
          </cell>
          <cell r="W16">
            <v>4</v>
          </cell>
          <cell r="Y16">
            <v>0</v>
          </cell>
          <cell r="AA16">
            <v>4</v>
          </cell>
        </row>
        <row r="18">
          <cell r="F18" t="str">
            <v>Sukamto</v>
          </cell>
        </row>
        <row r="20">
          <cell r="F20" t="str">
            <v>Madiun / 14 Januari 1968</v>
          </cell>
        </row>
        <row r="22">
          <cell r="F22" t="str">
            <v>14 Januari 1968</v>
          </cell>
        </row>
        <row r="23">
          <cell r="F23" t="str">
            <v>Alergi Imunologi</v>
          </cell>
        </row>
        <row r="27">
          <cell r="F27" t="str">
            <v>Jl. Taman Yunani, Jl. Sriwijaya III No 1 Sentul City</v>
          </cell>
        </row>
        <row r="30">
          <cell r="F30" t="str">
            <v>Cijayanti</v>
          </cell>
        </row>
        <row r="31">
          <cell r="F31" t="str">
            <v>Babakan Madang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 t="str">
            <v>16810</v>
          </cell>
        </row>
        <row r="39">
          <cell r="F39" t="str">
            <v>021-3141160</v>
          </cell>
        </row>
        <row r="41">
          <cell r="F41" t="str">
            <v>021-3904546</v>
          </cell>
        </row>
        <row r="43">
          <cell r="F43" t="str">
            <v>08121822526</v>
          </cell>
        </row>
        <row r="45">
          <cell r="F45" t="str">
            <v>sukamto_koesnoe@yahoo.com</v>
          </cell>
        </row>
      </sheetData>
      <sheetData sheetId="2">
        <row r="21">
          <cell r="I21">
            <v>122</v>
          </cell>
        </row>
        <row r="38">
          <cell r="H38">
            <v>4</v>
          </cell>
        </row>
        <row r="54">
          <cell r="H54">
            <v>5</v>
          </cell>
        </row>
        <row r="94">
          <cell r="I94">
            <v>0</v>
          </cell>
        </row>
        <row r="108">
          <cell r="G108">
            <v>45</v>
          </cell>
        </row>
        <row r="122">
          <cell r="G122">
            <v>15</v>
          </cell>
        </row>
        <row r="136">
          <cell r="G136">
            <v>45</v>
          </cell>
        </row>
        <row r="149">
          <cell r="H149">
            <v>5</v>
          </cell>
        </row>
      </sheetData>
      <sheetData sheetId="3">
        <row r="16">
          <cell r="H16">
            <v>36</v>
          </cell>
        </row>
        <row r="81">
          <cell r="G81">
            <v>0</v>
          </cell>
        </row>
        <row r="117">
          <cell r="G117">
            <v>0</v>
          </cell>
        </row>
      </sheetData>
      <sheetData sheetId="4">
        <row r="18">
          <cell r="I18">
            <v>35</v>
          </cell>
        </row>
        <row r="46">
          <cell r="H46">
            <v>0</v>
          </cell>
        </row>
        <row r="74">
          <cell r="G74">
            <v>0</v>
          </cell>
        </row>
        <row r="94">
          <cell r="G94">
            <v>0</v>
          </cell>
        </row>
      </sheetData>
      <sheetData sheetId="5">
        <row r="15">
          <cell r="J15">
            <v>7</v>
          </cell>
        </row>
        <row r="43">
          <cell r="I43">
            <v>5</v>
          </cell>
        </row>
        <row r="64">
          <cell r="I64">
            <v>0</v>
          </cell>
        </row>
        <row r="86">
          <cell r="G86">
            <v>0</v>
          </cell>
        </row>
        <row r="104">
          <cell r="F104">
            <v>0</v>
          </cell>
        </row>
        <row r="122">
          <cell r="F122">
            <v>0</v>
          </cell>
        </row>
        <row r="140">
          <cell r="F140">
            <v>0</v>
          </cell>
        </row>
        <row r="158">
          <cell r="G158">
            <v>0</v>
          </cell>
        </row>
      </sheetData>
      <sheetData sheetId="6">
        <row r="67">
          <cell r="H67">
            <v>29.5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710B-E178-416C-81FF-53D056DBA72E}">
  <sheetPr>
    <tabColor theme="1"/>
  </sheetPr>
  <dimension ref="B2:AH158"/>
  <sheetViews>
    <sheetView showGridLines="0" tabSelected="1" topLeftCell="A55" zoomScale="75" zoomScaleNormal="75" workbookViewId="0">
      <selection activeCell="AO67" sqref="AO67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'[5]Form P2KB 01'!V7:X8</f>
        <v>2</v>
      </c>
      <c r="W7" s="13"/>
      <c r="X7" s="34"/>
      <c r="Y7" s="35">
        <f>'[5]Form P2KB 01'!Y7:AA8</f>
        <v>0</v>
      </c>
      <c r="Z7" s="36"/>
      <c r="AA7" s="37"/>
      <c r="AB7" s="35">
        <f>'[5]Form P2KB 01'!AB7:AD8</f>
        <v>2</v>
      </c>
      <c r="AC7" s="36"/>
      <c r="AD7" s="37"/>
      <c r="AE7" s="35">
        <f>'[5]Form P2KB 01'!AE7:AG8</f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2</v>
      </c>
      <c r="Z10" s="54">
        <f>'[5]Form P2KB 01'!Z10</f>
        <v>0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2</v>
      </c>
      <c r="AG10" s="52">
        <f>'[5]Form P2KB 01'!AG10</f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0</v>
      </c>
      <c r="L13" s="71">
        <f>'[5]Form P2KB 01'!L13</f>
        <v>0</v>
      </c>
      <c r="M13" s="71">
        <f>'[5]Form P2KB 01'!M13</f>
        <v>0</v>
      </c>
      <c r="N13" s="71">
        <f>'[5]Form P2KB 01'!N13</f>
        <v>0</v>
      </c>
      <c r="O13" s="71">
        <f>'[5]Form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'[5]Form P2KB 01'!F16</f>
        <v>1</v>
      </c>
      <c r="G16" s="70">
        <f>'[5]Form P2KB 01'!G16</f>
        <v>3</v>
      </c>
      <c r="H16" s="70">
        <f>'[5]Form P2KB 01'!H16</f>
        <v>4</v>
      </c>
      <c r="I16" s="85"/>
      <c r="J16" s="70">
        <f>'[5]Form P2KB 01'!J16</f>
        <v>2</v>
      </c>
      <c r="K16" s="70">
        <f>'[5]Form P2KB 01'!K16</f>
        <v>0</v>
      </c>
      <c r="L16" s="70">
        <f>'[5]Form P2KB 01'!L16</f>
        <v>0</v>
      </c>
      <c r="M16" s="70">
        <f>'[5]Form P2KB 01'!M16</f>
        <v>5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0</v>
      </c>
      <c r="R16" s="70">
        <f>'[5]Form P2KB 01'!R16</f>
        <v>5</v>
      </c>
      <c r="S16" s="85"/>
      <c r="T16" s="70">
        <f>'[5]Form P2KB 01'!T16</f>
        <v>0</v>
      </c>
      <c r="U16" s="86">
        <f>'[5]Form P2KB 01'!U16:V16</f>
        <v>2</v>
      </c>
      <c r="V16" s="87"/>
      <c r="W16" s="86">
        <f>'[5]Form P2KB 01'!W16:X16</f>
        <v>4</v>
      </c>
      <c r="X16" s="87"/>
      <c r="Y16" s="86">
        <f>'[5]Form P2KB 01'!Y16:Z16</f>
        <v>0</v>
      </c>
      <c r="Z16" s="87"/>
      <c r="AA16" s="86">
        <f>'[5]Form P2KB 01'!AA16:AB16</f>
        <v>4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'[5]Form P2KB 01'!F18:AG19</f>
        <v>Sukamto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'[5]Form P2KB 01'!F20:AH21</f>
        <v>Madiun / 14 Januari 1968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 t="str">
        <f>'[5]Form P2KB 01'!F22</f>
        <v>14 Januari 1968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'[5]Form P2KB 01'!F23:AH24</f>
        <v>Alergi Imunologi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261">
        <v>44575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1"/>
      <c r="C27" s="102"/>
      <c r="D27" s="83"/>
      <c r="E27" s="84"/>
      <c r="F27" s="91" t="str">
        <f>'[5]Form P2KB 01'!F27:AG29</f>
        <v>Jl. Taman Yunani, Jl. Sriwijaya III No 1 Sentul City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'[5]Form P2KB 01'!F30:AG30</f>
        <v>Cijayanti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'[5]Form P2KB 01'!F31:AH32</f>
        <v>Babakan Madang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'[5]Form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'[5]Form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 t="str">
        <f>'[5]Form P2KB 01'!F37:AH38</f>
        <v>16810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'[5]Form P2KB 01'!F39:AH40</f>
        <v>021-3141160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 t="str">
        <f>'[5]Form P2KB 01'!F41:AH42</f>
        <v>021-3904546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'[5]Form P2KB 01'!F43:AH44</f>
        <v>08121822526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'[5]Form P2KB 01'!F45:AH47</f>
        <v>sukamto_koesnoe@yahoo.com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3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4" ht="6" customHeight="1" x14ac:dyDescent="0.35">
      <c r="B49" s="3"/>
      <c r="C49" s="4"/>
      <c r="D49" s="4"/>
      <c r="E49" s="4"/>
      <c r="F49" s="5"/>
      <c r="G49" s="11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15"/>
      <c r="AA49" s="65"/>
      <c r="AB49" s="116">
        <f>[5]Profesional!I21+[5]Profesional!H38</f>
        <v>126</v>
      </c>
      <c r="AC49" s="117"/>
      <c r="AD49" s="117"/>
      <c r="AE49" s="117"/>
      <c r="AF49" s="117"/>
      <c r="AG49" s="117"/>
      <c r="AH49" s="118"/>
    </row>
    <row r="50" spans="2:34" ht="16.5" customHeight="1" x14ac:dyDescent="0.35">
      <c r="B50" s="119" t="s">
        <v>32</v>
      </c>
      <c r="C50" s="120" t="s">
        <v>33</v>
      </c>
      <c r="D50" s="121"/>
      <c r="E50" s="121"/>
      <c r="F50" s="122"/>
      <c r="G50" s="123">
        <v>1</v>
      </c>
      <c r="H50" s="124" t="s">
        <v>34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65"/>
      <c r="AA50" s="126"/>
      <c r="AB50" s="127"/>
      <c r="AC50" s="128"/>
      <c r="AD50" s="128"/>
      <c r="AE50" s="128"/>
      <c r="AF50" s="128"/>
      <c r="AG50" s="128"/>
      <c r="AH50" s="129"/>
    </row>
    <row r="51" spans="2:34" ht="15.75" customHeight="1" x14ac:dyDescent="0.35">
      <c r="B51" s="130"/>
      <c r="C51" s="120" t="s">
        <v>35</v>
      </c>
      <c r="D51" s="121"/>
      <c r="E51" s="121"/>
      <c r="F51" s="122"/>
      <c r="G51" s="131"/>
      <c r="H51" s="132" t="s">
        <v>36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77"/>
      <c r="AA51" s="134"/>
      <c r="AB51" s="135"/>
      <c r="AC51" s="136"/>
      <c r="AD51" s="136"/>
      <c r="AE51" s="136"/>
      <c r="AF51" s="136"/>
      <c r="AG51" s="136"/>
      <c r="AH51" s="137"/>
    </row>
    <row r="52" spans="2:34" ht="20.25" customHeight="1" x14ac:dyDescent="0.35">
      <c r="B52" s="138"/>
      <c r="C52" s="139"/>
      <c r="D52" s="121"/>
      <c r="E52" s="121"/>
      <c r="F52" s="122"/>
      <c r="G52" s="140">
        <v>2</v>
      </c>
      <c r="H52" s="141" t="s">
        <v>37</v>
      </c>
      <c r="I52" s="14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  <c r="AA52" s="145"/>
      <c r="AB52" s="146">
        <f>[5]Profesional!H54</f>
        <v>5</v>
      </c>
      <c r="AC52" s="147"/>
      <c r="AD52" s="147"/>
      <c r="AE52" s="147"/>
      <c r="AF52" s="147"/>
      <c r="AG52" s="147"/>
      <c r="AH52" s="148"/>
    </row>
    <row r="53" spans="2:34" ht="20.25" customHeight="1" x14ac:dyDescent="0.35">
      <c r="B53" s="138"/>
      <c r="C53" s="139"/>
      <c r="D53" s="121"/>
      <c r="E53" s="121"/>
      <c r="F53" s="122"/>
      <c r="G53" s="149">
        <v>3</v>
      </c>
      <c r="H53" s="141" t="s">
        <v>38</v>
      </c>
      <c r="I53" s="14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50"/>
      <c r="V53" s="150"/>
      <c r="W53" s="150"/>
      <c r="X53" s="150"/>
      <c r="Y53" s="150"/>
      <c r="Z53" s="144"/>
      <c r="AA53" s="145"/>
      <c r="AB53" s="146">
        <f>[5]Profesional!I94</f>
        <v>0</v>
      </c>
      <c r="AC53" s="147"/>
      <c r="AD53" s="147"/>
      <c r="AE53" s="147"/>
      <c r="AF53" s="147"/>
      <c r="AG53" s="147"/>
      <c r="AH53" s="148"/>
    </row>
    <row r="54" spans="2:34" ht="20.25" customHeight="1" x14ac:dyDescent="0.35">
      <c r="B54" s="138"/>
      <c r="C54" s="151"/>
      <c r="D54" s="152"/>
      <c r="E54" s="152"/>
      <c r="F54" s="153"/>
      <c r="G54" s="149">
        <v>4</v>
      </c>
      <c r="H54" s="154" t="s">
        <v>39</v>
      </c>
      <c r="I54" s="142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50"/>
      <c r="V54" s="150"/>
      <c r="W54" s="150"/>
      <c r="X54" s="150"/>
      <c r="Y54" s="150"/>
      <c r="Z54" s="144"/>
      <c r="AA54" s="145"/>
      <c r="AB54" s="146">
        <f>[5]Profesional!G108+[5]Profesional!G122+[5]Profesional!G136+[5]Profesional!H149</f>
        <v>110</v>
      </c>
      <c r="AC54" s="147"/>
      <c r="AD54" s="147"/>
      <c r="AE54" s="147"/>
      <c r="AF54" s="147"/>
      <c r="AG54" s="147"/>
      <c r="AH54" s="148"/>
    </row>
    <row r="55" spans="2:34" ht="17.25" customHeight="1" x14ac:dyDescent="0.35">
      <c r="B55" s="138"/>
      <c r="C55" s="139"/>
      <c r="D55" s="121"/>
      <c r="E55" s="121"/>
      <c r="F55" s="122"/>
      <c r="G55" s="155">
        <v>5</v>
      </c>
      <c r="H55" s="156" t="s">
        <v>40</v>
      </c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8"/>
      <c r="AB55" s="159">
        <f>SUM(AB49:AH54)</f>
        <v>241</v>
      </c>
      <c r="AC55" s="160"/>
      <c r="AD55" s="160"/>
      <c r="AE55" s="160"/>
      <c r="AF55" s="160"/>
      <c r="AG55" s="160"/>
      <c r="AH55" s="161"/>
    </row>
    <row r="56" spans="2:34" ht="3.75" customHeight="1" x14ac:dyDescent="0.35">
      <c r="B56" s="59"/>
      <c r="C56" s="162"/>
      <c r="D56" s="162"/>
      <c r="E56" s="162"/>
      <c r="F56" s="163"/>
      <c r="G56" s="164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7"/>
      <c r="AB56" s="168"/>
      <c r="AC56" s="169"/>
      <c r="AD56" s="169"/>
      <c r="AE56" s="169"/>
      <c r="AF56" s="169"/>
      <c r="AG56" s="169"/>
      <c r="AH56" s="170"/>
    </row>
    <row r="57" spans="2:34" ht="6" customHeight="1" x14ac:dyDescent="0.35">
      <c r="B57" s="3"/>
      <c r="C57" s="4"/>
      <c r="D57" s="4"/>
      <c r="E57" s="4"/>
      <c r="F57" s="5"/>
      <c r="G57" s="171"/>
      <c r="H57" s="17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73"/>
      <c r="AB57" s="146">
        <f>[5]Pembelajaran!H16</f>
        <v>36</v>
      </c>
      <c r="AC57" s="147"/>
      <c r="AD57" s="147"/>
      <c r="AE57" s="147"/>
      <c r="AF57" s="147"/>
      <c r="AG57" s="147"/>
      <c r="AH57" s="148"/>
    </row>
    <row r="58" spans="2:34" ht="20.25" customHeight="1" x14ac:dyDescent="0.35">
      <c r="B58" s="174" t="s">
        <v>41</v>
      </c>
      <c r="C58" s="49" t="s">
        <v>33</v>
      </c>
      <c r="D58" s="16"/>
      <c r="E58" s="16"/>
      <c r="F58" s="17"/>
      <c r="G58" s="131">
        <v>6</v>
      </c>
      <c r="H58" s="175" t="s">
        <v>42</v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7"/>
      <c r="AB58" s="146"/>
      <c r="AC58" s="147"/>
      <c r="AD58" s="147"/>
      <c r="AE58" s="147"/>
      <c r="AF58" s="147"/>
      <c r="AG58" s="147"/>
      <c r="AH58" s="148"/>
    </row>
    <row r="59" spans="2:34" ht="20.25" customHeight="1" x14ac:dyDescent="0.35">
      <c r="B59" s="178"/>
      <c r="C59" s="49" t="s">
        <v>43</v>
      </c>
      <c r="D59" s="16"/>
      <c r="E59" s="16"/>
      <c r="F59" s="17"/>
      <c r="G59" s="140">
        <v>7</v>
      </c>
      <c r="H59" s="154" t="s">
        <v>44</v>
      </c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80"/>
      <c r="AB59" s="146">
        <f>[5]Pembelajaran!G81+[5]Pembelajaran!G117</f>
        <v>0</v>
      </c>
      <c r="AC59" s="147"/>
      <c r="AD59" s="147"/>
      <c r="AE59" s="147"/>
      <c r="AF59" s="147"/>
      <c r="AG59" s="147"/>
      <c r="AH59" s="148"/>
    </row>
    <row r="60" spans="2:34" ht="18.75" customHeight="1" x14ac:dyDescent="0.35">
      <c r="B60" s="181"/>
      <c r="C60" s="16"/>
      <c r="D60" s="16"/>
      <c r="E60" s="16"/>
      <c r="F60" s="17"/>
      <c r="G60" s="155">
        <v>8</v>
      </c>
      <c r="H60" s="156" t="s">
        <v>45</v>
      </c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8"/>
      <c r="AB60" s="182">
        <f>SUM(AB57:AH59)</f>
        <v>36</v>
      </c>
      <c r="AC60" s="183"/>
      <c r="AD60" s="183"/>
      <c r="AE60" s="183"/>
      <c r="AF60" s="183"/>
      <c r="AG60" s="183"/>
      <c r="AH60" s="184"/>
    </row>
    <row r="61" spans="2:34" ht="3.75" customHeight="1" x14ac:dyDescent="0.35">
      <c r="B61" s="59"/>
      <c r="C61" s="60"/>
      <c r="D61" s="60"/>
      <c r="E61" s="60"/>
      <c r="F61" s="61"/>
      <c r="G61" s="164"/>
      <c r="H61" s="165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7"/>
      <c r="AB61" s="182"/>
      <c r="AC61" s="183"/>
      <c r="AD61" s="183"/>
      <c r="AE61" s="183"/>
      <c r="AF61" s="183"/>
      <c r="AG61" s="183"/>
      <c r="AH61" s="184"/>
    </row>
    <row r="62" spans="2:34" ht="4.5" customHeight="1" x14ac:dyDescent="0.35">
      <c r="B62" s="3"/>
      <c r="C62" s="4"/>
      <c r="D62" s="4"/>
      <c r="E62" s="4"/>
      <c r="F62" s="5"/>
      <c r="G62" s="185">
        <v>9</v>
      </c>
      <c r="H62" s="186" t="s">
        <v>46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8"/>
      <c r="AB62" s="189">
        <f>'[5]Pengabdian Masy-Profesi'!I18</f>
        <v>35</v>
      </c>
      <c r="AC62" s="147"/>
      <c r="AD62" s="147"/>
      <c r="AE62" s="147"/>
      <c r="AF62" s="147"/>
      <c r="AG62" s="147"/>
      <c r="AH62" s="148"/>
    </row>
    <row r="63" spans="2:34" ht="16.5" customHeight="1" x14ac:dyDescent="0.35">
      <c r="B63" s="174" t="s">
        <v>47</v>
      </c>
      <c r="C63" s="49" t="s">
        <v>48</v>
      </c>
      <c r="D63" s="16"/>
      <c r="E63" s="16"/>
      <c r="F63" s="17"/>
      <c r="G63" s="190"/>
      <c r="H63" s="191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146"/>
      <c r="AC63" s="147"/>
      <c r="AD63" s="147"/>
      <c r="AE63" s="147"/>
      <c r="AF63" s="147"/>
      <c r="AG63" s="147"/>
      <c r="AH63" s="148"/>
    </row>
    <row r="64" spans="2:34" ht="18.75" customHeight="1" x14ac:dyDescent="0.35">
      <c r="B64" s="194"/>
      <c r="C64" s="49" t="s">
        <v>49</v>
      </c>
      <c r="D64" s="16"/>
      <c r="E64" s="16"/>
      <c r="F64" s="17"/>
      <c r="G64" s="140">
        <v>10</v>
      </c>
      <c r="H64" s="154" t="s">
        <v>50</v>
      </c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  <c r="AB64" s="146">
        <f>'[5]Pengabdian Masy-Profesi'!H46</f>
        <v>0</v>
      </c>
      <c r="AC64" s="147"/>
      <c r="AD64" s="147"/>
      <c r="AE64" s="147"/>
      <c r="AF64" s="147"/>
      <c r="AG64" s="147"/>
      <c r="AH64" s="148"/>
    </row>
    <row r="65" spans="2:34" ht="20.25" customHeight="1" x14ac:dyDescent="0.35">
      <c r="B65" s="194"/>
      <c r="C65" s="49" t="s">
        <v>51</v>
      </c>
      <c r="D65" s="16"/>
      <c r="E65" s="16"/>
      <c r="F65" s="17"/>
      <c r="G65" s="140">
        <v>11</v>
      </c>
      <c r="H65" s="154" t="s">
        <v>52</v>
      </c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80"/>
      <c r="AB65" s="146">
        <f>'[5]Pengabdian Masy-Profesi'!G74</f>
        <v>0</v>
      </c>
      <c r="AC65" s="147"/>
      <c r="AD65" s="147"/>
      <c r="AE65" s="147"/>
      <c r="AF65" s="147"/>
      <c r="AG65" s="147"/>
      <c r="AH65" s="148"/>
    </row>
    <row r="66" spans="2:34" ht="20.25" customHeight="1" x14ac:dyDescent="0.35">
      <c r="B66" s="181"/>
      <c r="C66" s="195"/>
      <c r="D66" s="16"/>
      <c r="E66" s="16"/>
      <c r="F66" s="17"/>
      <c r="G66" s="140">
        <v>12</v>
      </c>
      <c r="H66" s="154" t="s">
        <v>53</v>
      </c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80"/>
      <c r="AB66" s="146">
        <f>'[5]Pengabdian Masy-Profesi'!G94</f>
        <v>0</v>
      </c>
      <c r="AC66" s="147"/>
      <c r="AD66" s="147"/>
      <c r="AE66" s="147"/>
      <c r="AF66" s="147"/>
      <c r="AG66" s="147"/>
      <c r="AH66" s="148"/>
    </row>
    <row r="67" spans="2:34" ht="15" customHeight="1" x14ac:dyDescent="0.35">
      <c r="B67" s="196"/>
      <c r="C67" s="16"/>
      <c r="D67" s="16"/>
      <c r="E67" s="16"/>
      <c r="F67" s="17"/>
      <c r="G67" s="155">
        <v>13</v>
      </c>
      <c r="H67" s="156" t="s">
        <v>54</v>
      </c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8"/>
      <c r="AB67" s="197">
        <f>SUM(AB62:AH66)</f>
        <v>35</v>
      </c>
      <c r="AC67" s="198"/>
      <c r="AD67" s="198"/>
      <c r="AE67" s="198"/>
      <c r="AF67" s="198"/>
      <c r="AG67" s="198"/>
      <c r="AH67" s="199"/>
    </row>
    <row r="68" spans="2:34" ht="3.75" customHeight="1" x14ac:dyDescent="0.35">
      <c r="B68" s="59"/>
      <c r="C68" s="60"/>
      <c r="D68" s="60"/>
      <c r="E68" s="60"/>
      <c r="F68" s="61"/>
      <c r="G68" s="164"/>
      <c r="H68" s="165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7"/>
      <c r="AB68" s="200"/>
      <c r="AC68" s="198"/>
      <c r="AD68" s="198"/>
      <c r="AE68" s="198"/>
      <c r="AF68" s="198"/>
      <c r="AG68" s="198"/>
      <c r="AH68" s="199"/>
    </row>
    <row r="69" spans="2:34" ht="20.25" customHeight="1" x14ac:dyDescent="0.35">
      <c r="B69" s="201" t="s">
        <v>55</v>
      </c>
      <c r="C69" s="202" t="s">
        <v>48</v>
      </c>
      <c r="D69" s="4"/>
      <c r="E69" s="4"/>
      <c r="F69" s="5"/>
      <c r="G69" s="140">
        <v>14</v>
      </c>
      <c r="H69" s="154" t="s">
        <v>56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179"/>
      <c r="AA69" s="180"/>
      <c r="AB69" s="146">
        <f>'[5]Publikasi '!J15</f>
        <v>7</v>
      </c>
      <c r="AC69" s="147"/>
      <c r="AD69" s="147"/>
      <c r="AE69" s="147"/>
      <c r="AF69" s="147"/>
      <c r="AG69" s="147"/>
      <c r="AH69" s="148"/>
    </row>
    <row r="70" spans="2:34" ht="20.25" customHeight="1" x14ac:dyDescent="0.35">
      <c r="B70" s="194"/>
      <c r="C70" s="49" t="s">
        <v>57</v>
      </c>
      <c r="D70" s="16"/>
      <c r="E70" s="16"/>
      <c r="F70" s="17"/>
      <c r="G70" s="140">
        <v>15</v>
      </c>
      <c r="H70" s="154" t="s">
        <v>58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179"/>
      <c r="AA70" s="180"/>
      <c r="AB70" s="146">
        <f>'[5]Publikasi '!I43</f>
        <v>5</v>
      </c>
      <c r="AC70" s="147"/>
      <c r="AD70" s="147"/>
      <c r="AE70" s="147"/>
      <c r="AF70" s="147"/>
      <c r="AG70" s="147"/>
      <c r="AH70" s="148"/>
    </row>
    <row r="71" spans="2:34" ht="20.25" customHeight="1" x14ac:dyDescent="0.35">
      <c r="B71" s="196"/>
      <c r="C71" s="195"/>
      <c r="D71" s="16"/>
      <c r="E71" s="16"/>
      <c r="F71" s="17"/>
      <c r="G71" s="140">
        <v>16</v>
      </c>
      <c r="H71" s="154" t="s">
        <v>59</v>
      </c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179"/>
      <c r="AA71" s="180"/>
      <c r="AB71" s="146">
        <f>'[5]Publikasi '!I64</f>
        <v>0</v>
      </c>
      <c r="AC71" s="147"/>
      <c r="AD71" s="147"/>
      <c r="AE71" s="147"/>
      <c r="AF71" s="147"/>
      <c r="AG71" s="147"/>
      <c r="AH71" s="148"/>
    </row>
    <row r="72" spans="2:34" ht="20.25" customHeight="1" x14ac:dyDescent="0.35">
      <c r="B72" s="196"/>
      <c r="C72" s="195"/>
      <c r="D72" s="16"/>
      <c r="E72" s="16"/>
      <c r="F72" s="17"/>
      <c r="G72" s="140">
        <v>17</v>
      </c>
      <c r="H72" s="154" t="s">
        <v>60</v>
      </c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179"/>
      <c r="AA72" s="180"/>
      <c r="AB72" s="146">
        <f>'[5]Publikasi '!G86</f>
        <v>0</v>
      </c>
      <c r="AC72" s="147"/>
      <c r="AD72" s="147"/>
      <c r="AE72" s="147"/>
      <c r="AF72" s="147"/>
      <c r="AG72" s="147"/>
      <c r="AH72" s="148"/>
    </row>
    <row r="73" spans="2:34" ht="16.5" customHeight="1" x14ac:dyDescent="0.35">
      <c r="B73" s="196"/>
      <c r="C73" s="195"/>
      <c r="D73" s="16"/>
      <c r="E73" s="16"/>
      <c r="F73" s="17"/>
      <c r="G73" s="204">
        <v>18</v>
      </c>
      <c r="H73" s="205" t="s">
        <v>61</v>
      </c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7"/>
      <c r="AA73" s="208"/>
      <c r="AB73" s="146">
        <f>'[5]Publikasi '!F104+'[5]Publikasi '!F122+'[5]Publikasi '!F140+'[5]Publikasi '!G158</f>
        <v>0</v>
      </c>
      <c r="AC73" s="147"/>
      <c r="AD73" s="147"/>
      <c r="AE73" s="147"/>
      <c r="AF73" s="147"/>
      <c r="AG73" s="147"/>
      <c r="AH73" s="148"/>
    </row>
    <row r="74" spans="2:34" ht="18" customHeight="1" x14ac:dyDescent="0.35">
      <c r="B74" s="181"/>
      <c r="C74" s="16"/>
      <c r="D74" s="16"/>
      <c r="E74" s="16"/>
      <c r="F74" s="17"/>
      <c r="G74" s="131"/>
      <c r="H74" s="175" t="s">
        <v>62</v>
      </c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76"/>
      <c r="AA74" s="177"/>
      <c r="AB74" s="146"/>
      <c r="AC74" s="147"/>
      <c r="AD74" s="147"/>
      <c r="AE74" s="147"/>
      <c r="AF74" s="147"/>
      <c r="AG74" s="147"/>
      <c r="AH74" s="148"/>
    </row>
    <row r="75" spans="2:34" ht="16.5" customHeight="1" x14ac:dyDescent="0.35">
      <c r="B75" s="181"/>
      <c r="C75" s="16"/>
      <c r="D75" s="16"/>
      <c r="E75" s="16"/>
      <c r="F75" s="17"/>
      <c r="G75" s="155">
        <v>19</v>
      </c>
      <c r="H75" s="210" t="s">
        <v>63</v>
      </c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2"/>
      <c r="AB75" s="213">
        <f>SUM(AB69:AH74)</f>
        <v>12</v>
      </c>
      <c r="AC75" s="214"/>
      <c r="AD75" s="214"/>
      <c r="AE75" s="214"/>
      <c r="AF75" s="214"/>
      <c r="AG75" s="214"/>
      <c r="AH75" s="215"/>
    </row>
    <row r="76" spans="2:34" ht="6" customHeight="1" x14ac:dyDescent="0.35">
      <c r="B76" s="59"/>
      <c r="C76" s="60"/>
      <c r="D76" s="60"/>
      <c r="E76" s="60"/>
      <c r="F76" s="61"/>
      <c r="G76" s="164"/>
      <c r="H76" s="210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2"/>
      <c r="AB76" s="216"/>
      <c r="AC76" s="217"/>
      <c r="AD76" s="217"/>
      <c r="AE76" s="217"/>
      <c r="AF76" s="217"/>
      <c r="AG76" s="217"/>
      <c r="AH76" s="218"/>
    </row>
    <row r="77" spans="2:34" ht="6" customHeight="1" x14ac:dyDescent="0.35">
      <c r="B77" s="181"/>
      <c r="C77" s="16"/>
      <c r="D77" s="16"/>
      <c r="E77" s="16"/>
      <c r="F77" s="17"/>
      <c r="G77" s="185">
        <v>20</v>
      </c>
      <c r="H77" s="219" t="s">
        <v>64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1"/>
      <c r="AB77" s="146">
        <f>'[5]Pengembangan Ilmu'!G11</f>
        <v>0</v>
      </c>
      <c r="AC77" s="147"/>
      <c r="AD77" s="147"/>
      <c r="AE77" s="147"/>
      <c r="AF77" s="147"/>
      <c r="AG77" s="147"/>
      <c r="AH77" s="148"/>
    </row>
    <row r="78" spans="2:34" ht="16.5" customHeight="1" x14ac:dyDescent="0.35">
      <c r="B78" s="222" t="s">
        <v>65</v>
      </c>
      <c r="C78" s="195" t="s">
        <v>33</v>
      </c>
      <c r="D78" s="195"/>
      <c r="E78" s="195"/>
      <c r="F78" s="223"/>
      <c r="G78" s="190"/>
      <c r="H78" s="219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1"/>
      <c r="AB78" s="146"/>
      <c r="AC78" s="147"/>
      <c r="AD78" s="147"/>
      <c r="AE78" s="147"/>
      <c r="AF78" s="147"/>
      <c r="AG78" s="147"/>
      <c r="AH78" s="148"/>
    </row>
    <row r="79" spans="2:34" ht="20.25" customHeight="1" x14ac:dyDescent="0.35">
      <c r="B79" s="224"/>
      <c r="C79" s="195" t="s">
        <v>66</v>
      </c>
      <c r="D79" s="195"/>
      <c r="E79" s="195"/>
      <c r="F79" s="223"/>
      <c r="G79" s="140">
        <v>21</v>
      </c>
      <c r="H79" s="154" t="s">
        <v>67</v>
      </c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80"/>
      <c r="AB79" s="146">
        <f>'[5]Pengembangan Ilmu'!H67</f>
        <v>29.5</v>
      </c>
      <c r="AC79" s="147"/>
      <c r="AD79" s="147"/>
      <c r="AE79" s="147"/>
      <c r="AF79" s="147"/>
      <c r="AG79" s="147"/>
      <c r="AH79" s="148"/>
    </row>
    <row r="80" spans="2:34" ht="17.25" customHeight="1" x14ac:dyDescent="0.35">
      <c r="B80" s="224"/>
      <c r="C80" s="195" t="s">
        <v>68</v>
      </c>
      <c r="D80" s="195"/>
      <c r="E80" s="195"/>
      <c r="F80" s="223"/>
      <c r="G80" s="155">
        <v>22</v>
      </c>
      <c r="H80" s="210" t="s">
        <v>69</v>
      </c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2"/>
      <c r="AB80" s="200">
        <f>SUM(AB77:AH79)</f>
        <v>29.5</v>
      </c>
      <c r="AC80" s="198"/>
      <c r="AD80" s="198"/>
      <c r="AE80" s="198"/>
      <c r="AF80" s="198"/>
      <c r="AG80" s="198"/>
      <c r="AH80" s="199"/>
    </row>
    <row r="81" spans="2:34" ht="6" customHeight="1" x14ac:dyDescent="0.35">
      <c r="B81" s="225"/>
      <c r="C81" s="226"/>
      <c r="D81" s="226"/>
      <c r="E81" s="226"/>
      <c r="F81" s="227"/>
      <c r="G81" s="164"/>
      <c r="H81" s="210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2"/>
      <c r="AB81" s="200"/>
      <c r="AC81" s="198"/>
      <c r="AD81" s="198"/>
      <c r="AE81" s="198"/>
      <c r="AF81" s="198"/>
      <c r="AG81" s="198"/>
      <c r="AH81" s="199"/>
    </row>
    <row r="82" spans="2:34" ht="6" customHeight="1" x14ac:dyDescent="0.35">
      <c r="B82" s="138"/>
      <c r="C82" s="228"/>
      <c r="D82" s="16"/>
      <c r="E82" s="16"/>
      <c r="F82" s="17"/>
      <c r="G82" s="17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73"/>
    </row>
    <row r="83" spans="2:34" ht="15.75" customHeight="1" x14ac:dyDescent="0.35">
      <c r="B83" s="178" t="s">
        <v>70</v>
      </c>
      <c r="C83" s="49" t="s">
        <v>71</v>
      </c>
      <c r="D83" s="16"/>
      <c r="E83" s="16"/>
      <c r="F83" s="17"/>
      <c r="G83" s="229" t="s">
        <v>72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1"/>
    </row>
    <row r="84" spans="2:34" ht="15" customHeight="1" x14ac:dyDescent="0.35">
      <c r="B84" s="181"/>
      <c r="C84" s="232" t="s">
        <v>73</v>
      </c>
      <c r="D84" s="16"/>
      <c r="E84" s="16"/>
      <c r="F84" s="17"/>
      <c r="G84" s="229" t="s">
        <v>74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1"/>
    </row>
    <row r="85" spans="2:34" ht="15.75" customHeight="1" x14ac:dyDescent="0.35">
      <c r="B85" s="181"/>
      <c r="C85" s="16"/>
      <c r="D85" s="16"/>
      <c r="E85" s="16"/>
      <c r="F85" s="17"/>
      <c r="G85" s="229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</row>
    <row r="86" spans="2:34" ht="15" customHeight="1" x14ac:dyDescent="0.35">
      <c r="B86" s="181"/>
      <c r="C86" s="16"/>
      <c r="D86" s="16"/>
      <c r="E86" s="16"/>
      <c r="F86" s="17"/>
      <c r="G86" s="229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1"/>
    </row>
    <row r="87" spans="2:34" ht="6" customHeight="1" x14ac:dyDescent="0.35">
      <c r="B87" s="181"/>
      <c r="C87" s="16"/>
      <c r="D87" s="16"/>
      <c r="E87" s="16"/>
      <c r="F87" s="17"/>
      <c r="G87" s="233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5"/>
    </row>
    <row r="88" spans="2:34" ht="15" customHeight="1" x14ac:dyDescent="0.35">
      <c r="B88" s="181"/>
      <c r="C88" s="16"/>
      <c r="D88" s="16"/>
      <c r="E88" s="16"/>
      <c r="F88" s="17"/>
      <c r="G88" s="236" t="s">
        <v>96</v>
      </c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8"/>
    </row>
    <row r="89" spans="2:34" ht="8.25" customHeight="1" x14ac:dyDescent="0.35">
      <c r="B89" s="181"/>
      <c r="C89" s="16"/>
      <c r="D89" s="16"/>
      <c r="E89" s="16"/>
      <c r="F89" s="17"/>
      <c r="G89" s="239"/>
      <c r="H89" s="240"/>
      <c r="I89" s="240"/>
      <c r="J89" s="240"/>
      <c r="K89" s="240"/>
      <c r="L89" s="240"/>
      <c r="M89" s="240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0"/>
      <c r="Y89" s="241"/>
      <c r="Z89" s="241"/>
      <c r="AA89" s="241"/>
      <c r="AB89" s="241"/>
      <c r="AC89" s="241"/>
      <c r="AD89" s="241"/>
      <c r="AE89" s="241"/>
      <c r="AF89" s="241"/>
      <c r="AG89" s="241"/>
      <c r="AH89" s="242"/>
    </row>
    <row r="90" spans="2:34" ht="18" customHeight="1" x14ac:dyDescent="0.35">
      <c r="B90" s="181"/>
      <c r="C90" s="16"/>
      <c r="D90" s="16"/>
      <c r="E90" s="16"/>
      <c r="F90" s="17"/>
      <c r="G90" s="239" t="s">
        <v>76</v>
      </c>
      <c r="H90" s="240"/>
      <c r="I90" s="240"/>
      <c r="J90" s="240"/>
      <c r="K90" s="240"/>
      <c r="L90" s="243"/>
      <c r="M90" s="240"/>
      <c r="N90" s="240" t="s">
        <v>14</v>
      </c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4"/>
    </row>
    <row r="91" spans="2:34" ht="15" customHeight="1" x14ac:dyDescent="0.35">
      <c r="B91" s="181"/>
      <c r="C91" s="16"/>
      <c r="D91" s="16"/>
      <c r="E91" s="16"/>
      <c r="F91" s="17"/>
      <c r="G91" s="239"/>
      <c r="H91" s="240"/>
      <c r="I91" s="240"/>
      <c r="J91" s="240"/>
      <c r="K91" s="240"/>
      <c r="L91" s="243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4"/>
    </row>
    <row r="92" spans="2:34" ht="15" customHeight="1" x14ac:dyDescent="0.35">
      <c r="B92" s="181"/>
      <c r="C92" s="16"/>
      <c r="D92" s="16"/>
      <c r="E92" s="16"/>
      <c r="F92" s="17"/>
      <c r="G92" s="239"/>
      <c r="H92" s="240"/>
      <c r="I92" s="240"/>
      <c r="J92" s="240"/>
      <c r="K92" s="240"/>
      <c r="L92" s="243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4"/>
    </row>
    <row r="93" spans="2:34" ht="15" customHeight="1" x14ac:dyDescent="0.35">
      <c r="B93" s="181"/>
      <c r="C93" s="16"/>
      <c r="D93" s="16"/>
      <c r="E93" s="16"/>
      <c r="F93" s="17"/>
      <c r="G93" s="239" t="s">
        <v>77</v>
      </c>
      <c r="H93" s="240"/>
      <c r="I93" s="240"/>
      <c r="J93" s="240"/>
      <c r="K93" s="240"/>
      <c r="L93" s="243"/>
      <c r="M93" s="240"/>
      <c r="N93" s="240" t="s">
        <v>97</v>
      </c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4"/>
    </row>
    <row r="94" spans="2:34" ht="12.75" customHeight="1" x14ac:dyDescent="0.35">
      <c r="B94" s="181"/>
      <c r="C94" s="16"/>
      <c r="D94" s="16"/>
      <c r="E94" s="16"/>
      <c r="F94" s="17"/>
      <c r="G94" s="239"/>
      <c r="H94" s="240"/>
      <c r="I94" s="240"/>
      <c r="J94" s="240"/>
      <c r="K94" s="240"/>
      <c r="L94" s="243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4"/>
    </row>
    <row r="95" spans="2:34" ht="12.75" customHeight="1" x14ac:dyDescent="0.35">
      <c r="B95" s="181"/>
      <c r="C95" s="16"/>
      <c r="D95" s="16"/>
      <c r="E95" s="16"/>
      <c r="F95" s="17"/>
      <c r="G95" s="65" t="s">
        <v>78</v>
      </c>
      <c r="H95" s="240"/>
      <c r="I95" s="240"/>
      <c r="J95" s="240"/>
      <c r="K95" s="240"/>
      <c r="L95" s="243"/>
      <c r="M95" s="240"/>
      <c r="N95" s="240" t="s">
        <v>88</v>
      </c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4"/>
    </row>
    <row r="96" spans="2:34" ht="7.5" customHeight="1" x14ac:dyDescent="0.35">
      <c r="B96" s="59"/>
      <c r="C96" s="60"/>
      <c r="D96" s="60"/>
      <c r="E96" s="60"/>
      <c r="F96" s="61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34"/>
    </row>
    <row r="97" spans="2:34" ht="6" customHeight="1" x14ac:dyDescent="0.35">
      <c r="B97" s="3"/>
      <c r="C97" s="4"/>
      <c r="D97" s="4"/>
      <c r="E97" s="4"/>
      <c r="F97" s="4"/>
      <c r="G97" s="17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73"/>
    </row>
    <row r="98" spans="2:34" ht="20.25" customHeight="1" x14ac:dyDescent="0.35">
      <c r="B98" s="196" t="s">
        <v>80</v>
      </c>
      <c r="C98" s="195" t="s">
        <v>81</v>
      </c>
      <c r="D98" s="245"/>
      <c r="E98" s="16"/>
      <c r="F98" s="16"/>
      <c r="G98" s="246" t="s">
        <v>82</v>
      </c>
      <c r="H98" s="247" t="s">
        <v>83</v>
      </c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8"/>
    </row>
    <row r="99" spans="2:34" ht="20.25" customHeight="1" x14ac:dyDescent="0.35">
      <c r="B99" s="196"/>
      <c r="C99" s="195"/>
      <c r="D99" s="245"/>
      <c r="E99" s="16"/>
      <c r="F99" s="16"/>
      <c r="G99" s="249" t="s">
        <v>84</v>
      </c>
      <c r="H99" s="65" t="s">
        <v>85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26"/>
    </row>
    <row r="100" spans="2:34" ht="6" customHeight="1" x14ac:dyDescent="0.35">
      <c r="B100" s="59"/>
      <c r="C100" s="60"/>
      <c r="D100" s="60"/>
      <c r="E100" s="60"/>
      <c r="F100" s="60"/>
      <c r="G100" s="250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2"/>
    </row>
    <row r="101" spans="2:34" ht="20.25" customHeight="1" x14ac:dyDescent="0.35">
      <c r="G101" s="253"/>
      <c r="H101" s="253"/>
      <c r="I101" s="253"/>
      <c r="J101" s="253"/>
      <c r="K101" s="253"/>
      <c r="L101" s="253"/>
      <c r="M101" s="253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3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53"/>
      <c r="H104" s="253"/>
      <c r="I104" s="253"/>
      <c r="J104" s="253"/>
      <c r="K104" s="253"/>
      <c r="N104" s="255"/>
    </row>
    <row r="105" spans="2:34" ht="20.25" customHeight="1" x14ac:dyDescent="0.35">
      <c r="G105" s="253"/>
      <c r="H105" s="253"/>
      <c r="I105" s="253"/>
      <c r="J105" s="253"/>
      <c r="K105" s="253"/>
      <c r="L105" s="255"/>
    </row>
    <row r="106" spans="2:34" ht="20.25" customHeight="1" x14ac:dyDescent="0.35">
      <c r="G106" s="253"/>
      <c r="H106" s="253"/>
      <c r="I106" s="253"/>
      <c r="J106" s="253"/>
      <c r="K106" s="253"/>
      <c r="L106" s="255"/>
    </row>
    <row r="107" spans="2:34" ht="20.25" customHeight="1" x14ac:dyDescent="0.35">
      <c r="G107" s="253"/>
      <c r="H107" s="253"/>
      <c r="I107" s="253"/>
      <c r="J107" s="253"/>
      <c r="K107" s="253"/>
      <c r="L107" s="255"/>
    </row>
    <row r="108" spans="2:34" ht="20.25" customHeight="1" x14ac:dyDescent="0.35">
      <c r="G108" s="253"/>
      <c r="H108" s="253"/>
      <c r="I108" s="253"/>
      <c r="J108" s="253"/>
      <c r="K108" s="253"/>
      <c r="N108" s="255"/>
    </row>
    <row r="109" spans="2:34" ht="20.25" customHeight="1" x14ac:dyDescent="0.35">
      <c r="G109" s="253"/>
      <c r="H109" s="253"/>
      <c r="I109" s="253"/>
      <c r="J109" s="253"/>
      <c r="K109" s="253"/>
      <c r="L109" s="255"/>
    </row>
    <row r="110" spans="2:34" ht="20.25" customHeight="1" x14ac:dyDescent="0.35">
      <c r="G110" s="253"/>
      <c r="H110" s="253"/>
      <c r="I110" s="253"/>
      <c r="J110" s="253"/>
      <c r="K110" s="253"/>
      <c r="N110" s="255"/>
    </row>
    <row r="111" spans="2:34" ht="6" customHeight="1" x14ac:dyDescent="0.35"/>
    <row r="123" spans="2:34" ht="6" customHeight="1" x14ac:dyDescent="0.35"/>
    <row r="124" spans="2:34" ht="20.25" customHeight="1" x14ac:dyDescent="0.35"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</row>
    <row r="125" spans="2:34" x14ac:dyDescent="0.35">
      <c r="B125" s="253"/>
      <c r="C125" s="253"/>
      <c r="D125" s="253"/>
      <c r="E125" s="253"/>
      <c r="F125" s="253"/>
      <c r="G125" s="253"/>
      <c r="H125" s="253"/>
    </row>
    <row r="126" spans="2:34" ht="20.25" customHeight="1" x14ac:dyDescent="0.35">
      <c r="B126" s="255"/>
      <c r="C126" s="257"/>
      <c r="D126" s="257"/>
      <c r="E126" s="257"/>
      <c r="F126" s="257"/>
      <c r="G126" s="257"/>
      <c r="H126" s="258"/>
      <c r="I126" s="259"/>
    </row>
    <row r="127" spans="2:34" ht="12" customHeight="1" x14ac:dyDescent="0.35">
      <c r="B127" s="255"/>
      <c r="C127" s="257"/>
      <c r="D127" s="257"/>
      <c r="E127" s="257"/>
      <c r="F127" s="257"/>
      <c r="G127" s="257"/>
      <c r="H127" s="258"/>
    </row>
    <row r="128" spans="2:34" ht="20.25" customHeight="1" x14ac:dyDescent="0.35">
      <c r="B128" s="255"/>
      <c r="C128" s="257"/>
      <c r="D128" s="257"/>
      <c r="E128" s="257"/>
      <c r="F128" s="257"/>
      <c r="G128" s="257"/>
      <c r="H128" s="258"/>
      <c r="I128" s="259"/>
    </row>
    <row r="129" spans="2:9" ht="12" customHeight="1" x14ac:dyDescent="0.35">
      <c r="B129" s="255"/>
      <c r="C129" s="257"/>
      <c r="D129" s="257"/>
      <c r="E129" s="257"/>
      <c r="F129" s="257"/>
      <c r="G129" s="257"/>
      <c r="H129" s="258"/>
    </row>
    <row r="130" spans="2:9" ht="20.25" customHeight="1" x14ac:dyDescent="0.35">
      <c r="B130" s="255"/>
      <c r="C130" s="257"/>
      <c r="D130" s="257"/>
      <c r="E130" s="257"/>
      <c r="F130" s="257"/>
      <c r="G130" s="257"/>
      <c r="H130" s="258"/>
      <c r="I130" s="259"/>
    </row>
    <row r="131" spans="2:9" ht="12" customHeight="1" x14ac:dyDescent="0.35">
      <c r="B131" s="255"/>
      <c r="C131" s="257"/>
      <c r="D131" s="257"/>
      <c r="E131" s="257"/>
      <c r="F131" s="257"/>
      <c r="G131" s="257"/>
      <c r="H131" s="258"/>
    </row>
    <row r="132" spans="2:9" ht="20.25" customHeight="1" x14ac:dyDescent="0.35">
      <c r="B132" s="255"/>
      <c r="C132" s="257"/>
      <c r="D132" s="257"/>
      <c r="E132" s="257"/>
      <c r="F132" s="257"/>
      <c r="G132" s="257"/>
      <c r="H132" s="258"/>
      <c r="I132" s="259"/>
    </row>
    <row r="133" spans="2:9" ht="12" customHeight="1" x14ac:dyDescent="0.35">
      <c r="B133" s="253"/>
      <c r="C133" s="253"/>
      <c r="D133" s="253"/>
      <c r="E133" s="253"/>
      <c r="F133" s="253"/>
      <c r="G133" s="253"/>
    </row>
    <row r="134" spans="2:9" ht="20.25" customHeight="1" x14ac:dyDescent="0.35">
      <c r="B134" s="253"/>
      <c r="C134" s="253"/>
      <c r="D134" s="253"/>
      <c r="E134" s="253"/>
      <c r="F134" s="253"/>
      <c r="G134" s="253"/>
      <c r="I134" s="259"/>
    </row>
    <row r="135" spans="2:9" ht="12" customHeight="1" x14ac:dyDescent="0.35">
      <c r="I135" s="259"/>
    </row>
    <row r="136" spans="2:9" ht="20.25" customHeight="1" x14ac:dyDescent="0.35">
      <c r="B136" s="253"/>
      <c r="C136" s="253"/>
      <c r="D136" s="253"/>
      <c r="E136" s="253"/>
      <c r="F136" s="253"/>
      <c r="I136" s="259"/>
    </row>
    <row r="137" spans="2:9" ht="12" customHeight="1" x14ac:dyDescent="0.35">
      <c r="B137" s="253"/>
      <c r="C137" s="253"/>
      <c r="D137" s="253"/>
      <c r="E137" s="253"/>
      <c r="F137" s="253"/>
      <c r="I137" s="259"/>
    </row>
    <row r="138" spans="2:9" ht="20.25" customHeight="1" x14ac:dyDescent="0.35">
      <c r="B138" s="253"/>
      <c r="C138" s="253"/>
      <c r="D138" s="253"/>
      <c r="E138" s="253"/>
      <c r="F138" s="253"/>
      <c r="I138" s="259"/>
    </row>
    <row r="139" spans="2:9" ht="12" customHeight="1" x14ac:dyDescent="0.35">
      <c r="B139" s="253"/>
      <c r="C139" s="253"/>
      <c r="D139" s="253"/>
      <c r="E139" s="253"/>
      <c r="F139" s="253"/>
      <c r="I139" s="259"/>
    </row>
    <row r="140" spans="2:9" ht="20.25" customHeight="1" x14ac:dyDescent="0.35">
      <c r="B140" s="253"/>
      <c r="C140" s="253"/>
      <c r="D140" s="253"/>
      <c r="E140" s="253"/>
      <c r="F140" s="253"/>
      <c r="I140" s="25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53"/>
      <c r="C145" s="253"/>
      <c r="D145" s="253"/>
      <c r="E145" s="253"/>
      <c r="F145" s="253"/>
      <c r="I145" s="259"/>
    </row>
    <row r="146" spans="2:34" ht="6" customHeight="1" x14ac:dyDescent="0.35"/>
    <row r="147" spans="2:34" ht="6" customHeight="1" x14ac:dyDescent="0.35"/>
    <row r="148" spans="2:34" x14ac:dyDescent="0.35">
      <c r="B148" s="260"/>
      <c r="C148" s="253"/>
      <c r="I148" s="25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53"/>
    </row>
    <row r="152" spans="2:34" ht="6" customHeight="1" x14ac:dyDescent="0.35"/>
    <row r="154" spans="2:34" ht="20.25" customHeight="1" x14ac:dyDescent="0.35"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57"/>
      <c r="AE154" s="257"/>
      <c r="AF154" s="257"/>
      <c r="AG154" s="257"/>
      <c r="AH154" s="258"/>
    </row>
    <row r="155" spans="2:34" ht="20.25" customHeight="1" x14ac:dyDescent="0.35"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57"/>
      <c r="AE155" s="257"/>
      <c r="AF155" s="257"/>
      <c r="AG155" s="257"/>
      <c r="AH155" s="258"/>
    </row>
    <row r="156" spans="2:34" ht="20.25" customHeight="1" x14ac:dyDescent="0.35"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8"/>
    </row>
    <row r="157" spans="2:34" ht="20.25" customHeight="1" x14ac:dyDescent="0.35"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8"/>
    </row>
    <row r="158" spans="2:34" x14ac:dyDescent="0.35"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DCB4-83D2-4E67-9660-B7B35B047C1B}">
  <sheetPr>
    <tabColor theme="1"/>
  </sheetPr>
  <dimension ref="B2:AH158"/>
  <sheetViews>
    <sheetView showGridLines="0" topLeftCell="A55" zoomScale="75" zoomScaleNormal="75" workbookViewId="0">
      <selection activeCell="F83" sqref="F8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'[4]Form P2KB 01'!V7:X8</f>
        <v>2</v>
      </c>
      <c r="W7" s="13"/>
      <c r="X7" s="34"/>
      <c r="Y7" s="35">
        <f>'[4]Form P2KB 01'!Y7:AA8</f>
        <v>0</v>
      </c>
      <c r="Z7" s="36"/>
      <c r="AA7" s="37"/>
      <c r="AB7" s="35">
        <f>'[4]Form P2KB 01'!AB7:AD8</f>
        <v>1</v>
      </c>
      <c r="AC7" s="36"/>
      <c r="AD7" s="37"/>
      <c r="AE7" s="35">
        <f>'[4]Form P2KB 01'!AE7:AG8</f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1</v>
      </c>
      <c r="Z10" s="54">
        <f>'[4]Form P2KB 01'!Z10</f>
        <v>9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1</v>
      </c>
      <c r="AG10" s="52">
        <f>'[4]Form P2KB 01'!AG10</f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0</v>
      </c>
      <c r="L13" s="71">
        <f>'[4]Form P2KB 01'!L13</f>
        <v>0</v>
      </c>
      <c r="M13" s="71">
        <f>'[4]Form P2KB 01'!M13</f>
        <v>0</v>
      </c>
      <c r="N13" s="71">
        <f>'[4]Form P2KB 01'!N13</f>
        <v>0</v>
      </c>
      <c r="O13" s="71">
        <f>'[4]Form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'[4]Form P2KB 01'!F16</f>
        <v>1</v>
      </c>
      <c r="G16" s="70">
        <f>'[4]Form P2KB 01'!G16</f>
        <v>3</v>
      </c>
      <c r="H16" s="70">
        <f>'[4]Form P2KB 01'!H16</f>
        <v>4</v>
      </c>
      <c r="I16" s="85"/>
      <c r="J16" s="70">
        <f>'[4]Form P2KB 01'!J16</f>
        <v>2</v>
      </c>
      <c r="K16" s="70">
        <f>'[4]Form P2KB 01'!K16</f>
        <v>0</v>
      </c>
      <c r="L16" s="70">
        <f>'[4]Form P2KB 01'!L16</f>
        <v>0</v>
      </c>
      <c r="M16" s="70">
        <f>'[4]Form P2KB 01'!M16</f>
        <v>5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0</v>
      </c>
      <c r="R16" s="70">
        <f>'[4]Form P2KB 01'!R16</f>
        <v>5</v>
      </c>
      <c r="S16" s="85"/>
      <c r="T16" s="70">
        <f>'[4]Form P2KB 01'!T16</f>
        <v>0</v>
      </c>
      <c r="U16" s="86">
        <f>'[4]Form P2KB 01'!U16:V16</f>
        <v>2</v>
      </c>
      <c r="V16" s="87"/>
      <c r="W16" s="86">
        <f>'[4]Form P2KB 01'!W16:X16</f>
        <v>4</v>
      </c>
      <c r="X16" s="87"/>
      <c r="Y16" s="86">
        <f>'[4]Form P2KB 01'!Y16:Z16</f>
        <v>0</v>
      </c>
      <c r="Z16" s="87"/>
      <c r="AA16" s="86">
        <f>'[4]Form P2KB 01'!AA16:AB16</f>
        <v>4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'[4]Form P2KB 01'!F18:AG19</f>
        <v>Sukamto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'[4]Form P2KB 01'!F20:AH21</f>
        <v>Madiun / 14 Januari 1968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 t="str">
        <f>'[4]Form P2KB 01'!F22</f>
        <v>14 Januari 1968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'[4]Form P2KB 01'!F23:AH24</f>
        <v>Alergi Imunologi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91">
        <f>'[4]Form P2KB 01'!F25:AH26</f>
        <v>44575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1"/>
      <c r="C27" s="102"/>
      <c r="D27" s="83"/>
      <c r="E27" s="84"/>
      <c r="F27" s="91" t="str">
        <f>'[4]Form P2KB 01'!F27:AG29</f>
        <v>Jl. Taman Yunani, Jl. Sriwijaya III No 1 Sentul City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'[4]Form P2KB 01'!F30:AG30</f>
        <v>Cijayanti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'[4]Form P2KB 01'!F31:AH32</f>
        <v>Babakan Madang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'[4]Form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'[4]Form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 t="str">
        <f>'[4]Form P2KB 01'!F37:AH38</f>
        <v>16810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'[4]Form P2KB 01'!F39:AH40</f>
        <v>021-3141160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 t="str">
        <f>'[4]Form P2KB 01'!F41:AH42</f>
        <v>021-3904546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>
        <f>'[4]Form P2KB 01'!F43:AH44</f>
        <v>8121822526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'[4]Form P2KB 01'!F45:AH47</f>
        <v>sukamto_koesnoe@yahoo.com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3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4" ht="6" customHeight="1" x14ac:dyDescent="0.35">
      <c r="B49" s="3"/>
      <c r="C49" s="4"/>
      <c r="D49" s="4"/>
      <c r="E49" s="4"/>
      <c r="F49" s="5"/>
      <c r="G49" s="11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15"/>
      <c r="AA49" s="65"/>
      <c r="AB49" s="116">
        <f>[4]Profesional!I23+[4]Profesional!H40</f>
        <v>126</v>
      </c>
      <c r="AC49" s="117"/>
      <c r="AD49" s="117"/>
      <c r="AE49" s="117"/>
      <c r="AF49" s="117"/>
      <c r="AG49" s="117"/>
      <c r="AH49" s="118"/>
    </row>
    <row r="50" spans="2:34" ht="16.5" customHeight="1" x14ac:dyDescent="0.35">
      <c r="B50" s="119" t="s">
        <v>32</v>
      </c>
      <c r="C50" s="120" t="s">
        <v>33</v>
      </c>
      <c r="D50" s="121"/>
      <c r="E50" s="121"/>
      <c r="F50" s="122"/>
      <c r="G50" s="123">
        <v>1</v>
      </c>
      <c r="H50" s="124" t="s">
        <v>34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65"/>
      <c r="AA50" s="126"/>
      <c r="AB50" s="127"/>
      <c r="AC50" s="128"/>
      <c r="AD50" s="128"/>
      <c r="AE50" s="128"/>
      <c r="AF50" s="128"/>
      <c r="AG50" s="128"/>
      <c r="AH50" s="129"/>
    </row>
    <row r="51" spans="2:34" ht="15.75" customHeight="1" x14ac:dyDescent="0.35">
      <c r="B51" s="130"/>
      <c r="C51" s="120" t="s">
        <v>35</v>
      </c>
      <c r="D51" s="121"/>
      <c r="E51" s="121"/>
      <c r="F51" s="122"/>
      <c r="G51" s="131"/>
      <c r="H51" s="132" t="s">
        <v>36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77"/>
      <c r="AA51" s="134"/>
      <c r="AB51" s="135"/>
      <c r="AC51" s="136"/>
      <c r="AD51" s="136"/>
      <c r="AE51" s="136"/>
      <c r="AF51" s="136"/>
      <c r="AG51" s="136"/>
      <c r="AH51" s="137"/>
    </row>
    <row r="52" spans="2:34" ht="20.25" customHeight="1" x14ac:dyDescent="0.35">
      <c r="B52" s="138"/>
      <c r="C52" s="139"/>
      <c r="D52" s="121"/>
      <c r="E52" s="121"/>
      <c r="F52" s="122"/>
      <c r="G52" s="140">
        <v>2</v>
      </c>
      <c r="H52" s="141" t="s">
        <v>37</v>
      </c>
      <c r="I52" s="14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  <c r="AA52" s="145"/>
      <c r="AB52" s="146">
        <f>[4]Profesional!H56</f>
        <v>2</v>
      </c>
      <c r="AC52" s="147"/>
      <c r="AD52" s="147"/>
      <c r="AE52" s="147"/>
      <c r="AF52" s="147"/>
      <c r="AG52" s="147"/>
      <c r="AH52" s="148"/>
    </row>
    <row r="53" spans="2:34" ht="20.25" customHeight="1" x14ac:dyDescent="0.35">
      <c r="B53" s="138"/>
      <c r="C53" s="139"/>
      <c r="D53" s="121"/>
      <c r="E53" s="121"/>
      <c r="F53" s="122"/>
      <c r="G53" s="149">
        <v>3</v>
      </c>
      <c r="H53" s="141" t="s">
        <v>38</v>
      </c>
      <c r="I53" s="14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50"/>
      <c r="V53" s="150"/>
      <c r="W53" s="150"/>
      <c r="X53" s="150"/>
      <c r="Y53" s="150"/>
      <c r="Z53" s="144"/>
      <c r="AA53" s="145"/>
      <c r="AB53" s="146">
        <f>[4]Profesional!I96</f>
        <v>0</v>
      </c>
      <c r="AC53" s="147"/>
      <c r="AD53" s="147"/>
      <c r="AE53" s="147"/>
      <c r="AF53" s="147"/>
      <c r="AG53" s="147"/>
      <c r="AH53" s="148"/>
    </row>
    <row r="54" spans="2:34" ht="20.25" customHeight="1" x14ac:dyDescent="0.35">
      <c r="B54" s="138"/>
      <c r="C54" s="151"/>
      <c r="D54" s="152"/>
      <c r="E54" s="152"/>
      <c r="F54" s="153"/>
      <c r="G54" s="149">
        <v>4</v>
      </c>
      <c r="H54" s="154" t="s">
        <v>39</v>
      </c>
      <c r="I54" s="142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50"/>
      <c r="V54" s="150"/>
      <c r="W54" s="150"/>
      <c r="X54" s="150"/>
      <c r="Y54" s="150"/>
      <c r="Z54" s="144"/>
      <c r="AA54" s="145"/>
      <c r="AB54" s="146">
        <f>[4]Profesional!G110+[4]Profesional!G124+[4]Profesional!G138+[4]Profesional!H151</f>
        <v>110</v>
      </c>
      <c r="AC54" s="147"/>
      <c r="AD54" s="147"/>
      <c r="AE54" s="147"/>
      <c r="AF54" s="147"/>
      <c r="AG54" s="147"/>
      <c r="AH54" s="148"/>
    </row>
    <row r="55" spans="2:34" ht="17.25" customHeight="1" x14ac:dyDescent="0.35">
      <c r="B55" s="138"/>
      <c r="C55" s="139"/>
      <c r="D55" s="121"/>
      <c r="E55" s="121"/>
      <c r="F55" s="122"/>
      <c r="G55" s="155">
        <v>5</v>
      </c>
      <c r="H55" s="156" t="s">
        <v>40</v>
      </c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8"/>
      <c r="AB55" s="159">
        <f>SUM(AB49:AH54)</f>
        <v>238</v>
      </c>
      <c r="AC55" s="160"/>
      <c r="AD55" s="160"/>
      <c r="AE55" s="160"/>
      <c r="AF55" s="160"/>
      <c r="AG55" s="160"/>
      <c r="AH55" s="161"/>
    </row>
    <row r="56" spans="2:34" ht="3.75" customHeight="1" x14ac:dyDescent="0.35">
      <c r="B56" s="59"/>
      <c r="C56" s="162"/>
      <c r="D56" s="162"/>
      <c r="E56" s="162"/>
      <c r="F56" s="163"/>
      <c r="G56" s="164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7"/>
      <c r="AB56" s="168"/>
      <c r="AC56" s="169"/>
      <c r="AD56" s="169"/>
      <c r="AE56" s="169"/>
      <c r="AF56" s="169"/>
      <c r="AG56" s="169"/>
      <c r="AH56" s="170"/>
    </row>
    <row r="57" spans="2:34" ht="6" customHeight="1" x14ac:dyDescent="0.35">
      <c r="B57" s="3"/>
      <c r="C57" s="4"/>
      <c r="D57" s="4"/>
      <c r="E57" s="4"/>
      <c r="F57" s="5"/>
      <c r="G57" s="171"/>
      <c r="H57" s="17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73"/>
      <c r="AB57" s="146">
        <f>[4]Pembelajaran!H17</f>
        <v>47</v>
      </c>
      <c r="AC57" s="147"/>
      <c r="AD57" s="147"/>
      <c r="AE57" s="147"/>
      <c r="AF57" s="147"/>
      <c r="AG57" s="147"/>
      <c r="AH57" s="148"/>
    </row>
    <row r="58" spans="2:34" ht="20.25" customHeight="1" x14ac:dyDescent="0.35">
      <c r="B58" s="174" t="s">
        <v>41</v>
      </c>
      <c r="C58" s="49" t="s">
        <v>33</v>
      </c>
      <c r="D58" s="16"/>
      <c r="E58" s="16"/>
      <c r="F58" s="17"/>
      <c r="G58" s="131">
        <v>6</v>
      </c>
      <c r="H58" s="175" t="s">
        <v>42</v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7"/>
      <c r="AB58" s="146"/>
      <c r="AC58" s="147"/>
      <c r="AD58" s="147"/>
      <c r="AE58" s="147"/>
      <c r="AF58" s="147"/>
      <c r="AG58" s="147"/>
      <c r="AH58" s="148"/>
    </row>
    <row r="59" spans="2:34" ht="20.25" customHeight="1" x14ac:dyDescent="0.35">
      <c r="B59" s="178"/>
      <c r="C59" s="49" t="s">
        <v>43</v>
      </c>
      <c r="D59" s="16"/>
      <c r="E59" s="16"/>
      <c r="F59" s="17"/>
      <c r="G59" s="140">
        <v>7</v>
      </c>
      <c r="H59" s="154" t="s">
        <v>44</v>
      </c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80"/>
      <c r="AB59" s="146">
        <f>[4]Pembelajaran!G82+[4]Pembelajaran!G118</f>
        <v>0</v>
      </c>
      <c r="AC59" s="147"/>
      <c r="AD59" s="147"/>
      <c r="AE59" s="147"/>
      <c r="AF59" s="147"/>
      <c r="AG59" s="147"/>
      <c r="AH59" s="148"/>
    </row>
    <row r="60" spans="2:34" ht="18.75" customHeight="1" x14ac:dyDescent="0.35">
      <c r="B60" s="181"/>
      <c r="C60" s="16"/>
      <c r="D60" s="16"/>
      <c r="E60" s="16"/>
      <c r="F60" s="17"/>
      <c r="G60" s="155">
        <v>8</v>
      </c>
      <c r="H60" s="156" t="s">
        <v>45</v>
      </c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8"/>
      <c r="AB60" s="182">
        <f>SUM(AB57:AH59)</f>
        <v>47</v>
      </c>
      <c r="AC60" s="183"/>
      <c r="AD60" s="183"/>
      <c r="AE60" s="183"/>
      <c r="AF60" s="183"/>
      <c r="AG60" s="183"/>
      <c r="AH60" s="184"/>
    </row>
    <row r="61" spans="2:34" ht="3.75" customHeight="1" x14ac:dyDescent="0.35">
      <c r="B61" s="59"/>
      <c r="C61" s="60"/>
      <c r="D61" s="60"/>
      <c r="E61" s="60"/>
      <c r="F61" s="61"/>
      <c r="G61" s="164"/>
      <c r="H61" s="165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7"/>
      <c r="AB61" s="182"/>
      <c r="AC61" s="183"/>
      <c r="AD61" s="183"/>
      <c r="AE61" s="183"/>
      <c r="AF61" s="183"/>
      <c r="AG61" s="183"/>
      <c r="AH61" s="184"/>
    </row>
    <row r="62" spans="2:34" ht="4.5" customHeight="1" x14ac:dyDescent="0.35">
      <c r="B62" s="3"/>
      <c r="C62" s="4"/>
      <c r="D62" s="4"/>
      <c r="E62" s="4"/>
      <c r="F62" s="5"/>
      <c r="G62" s="185">
        <v>9</v>
      </c>
      <c r="H62" s="186" t="s">
        <v>46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8"/>
      <c r="AB62" s="189">
        <f>'[4]Pengabdian Masy-Profesi'!I26</f>
        <v>0</v>
      </c>
      <c r="AC62" s="147"/>
      <c r="AD62" s="147"/>
      <c r="AE62" s="147"/>
      <c r="AF62" s="147"/>
      <c r="AG62" s="147"/>
      <c r="AH62" s="148"/>
    </row>
    <row r="63" spans="2:34" ht="16.5" customHeight="1" x14ac:dyDescent="0.35">
      <c r="B63" s="174" t="s">
        <v>47</v>
      </c>
      <c r="C63" s="49" t="s">
        <v>48</v>
      </c>
      <c r="D63" s="16"/>
      <c r="E63" s="16"/>
      <c r="F63" s="17"/>
      <c r="G63" s="190"/>
      <c r="H63" s="191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146"/>
      <c r="AC63" s="147"/>
      <c r="AD63" s="147"/>
      <c r="AE63" s="147"/>
      <c r="AF63" s="147"/>
      <c r="AG63" s="147"/>
      <c r="AH63" s="148"/>
    </row>
    <row r="64" spans="2:34" ht="18.75" customHeight="1" x14ac:dyDescent="0.35">
      <c r="B64" s="194"/>
      <c r="C64" s="49" t="s">
        <v>49</v>
      </c>
      <c r="D64" s="16"/>
      <c r="E64" s="16"/>
      <c r="F64" s="17"/>
      <c r="G64" s="140">
        <v>10</v>
      </c>
      <c r="H64" s="154" t="s">
        <v>50</v>
      </c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  <c r="AB64" s="146">
        <f>'[4]Pengabdian Masy-Profesi'!H54</f>
        <v>0</v>
      </c>
      <c r="AC64" s="147"/>
      <c r="AD64" s="147"/>
      <c r="AE64" s="147"/>
      <c r="AF64" s="147"/>
      <c r="AG64" s="147"/>
      <c r="AH64" s="148"/>
    </row>
    <row r="65" spans="2:34" ht="20.25" customHeight="1" x14ac:dyDescent="0.35">
      <c r="B65" s="194"/>
      <c r="C65" s="49" t="s">
        <v>51</v>
      </c>
      <c r="D65" s="16"/>
      <c r="E65" s="16"/>
      <c r="F65" s="17"/>
      <c r="G65" s="140">
        <v>11</v>
      </c>
      <c r="H65" s="154" t="s">
        <v>52</v>
      </c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80"/>
      <c r="AB65" s="146">
        <f>'[4]Pengabdian Masy-Profesi'!G81</f>
        <v>2</v>
      </c>
      <c r="AC65" s="147"/>
      <c r="AD65" s="147"/>
      <c r="AE65" s="147"/>
      <c r="AF65" s="147"/>
      <c r="AG65" s="147"/>
      <c r="AH65" s="148"/>
    </row>
    <row r="66" spans="2:34" ht="20.25" customHeight="1" x14ac:dyDescent="0.35">
      <c r="B66" s="181"/>
      <c r="C66" s="195"/>
      <c r="D66" s="16"/>
      <c r="E66" s="16"/>
      <c r="F66" s="17"/>
      <c r="G66" s="140">
        <v>12</v>
      </c>
      <c r="H66" s="154" t="s">
        <v>53</v>
      </c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80"/>
      <c r="AB66" s="146">
        <f>'[4]Pengabdian Masy-Profesi'!G104</f>
        <v>0</v>
      </c>
      <c r="AC66" s="147"/>
      <c r="AD66" s="147"/>
      <c r="AE66" s="147"/>
      <c r="AF66" s="147"/>
      <c r="AG66" s="147"/>
      <c r="AH66" s="148"/>
    </row>
    <row r="67" spans="2:34" ht="15" customHeight="1" x14ac:dyDescent="0.35">
      <c r="B67" s="196"/>
      <c r="C67" s="16"/>
      <c r="D67" s="16"/>
      <c r="E67" s="16"/>
      <c r="F67" s="17"/>
      <c r="G67" s="155">
        <v>13</v>
      </c>
      <c r="H67" s="156" t="s">
        <v>54</v>
      </c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8"/>
      <c r="AB67" s="197">
        <f>SUM(AB62:AH66)</f>
        <v>2</v>
      </c>
      <c r="AC67" s="198"/>
      <c r="AD67" s="198"/>
      <c r="AE67" s="198"/>
      <c r="AF67" s="198"/>
      <c r="AG67" s="198"/>
      <c r="AH67" s="199"/>
    </row>
    <row r="68" spans="2:34" ht="3.75" customHeight="1" x14ac:dyDescent="0.35">
      <c r="B68" s="59"/>
      <c r="C68" s="60"/>
      <c r="D68" s="60"/>
      <c r="E68" s="60"/>
      <c r="F68" s="61"/>
      <c r="G68" s="164"/>
      <c r="H68" s="165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7"/>
      <c r="AB68" s="200"/>
      <c r="AC68" s="198"/>
      <c r="AD68" s="198"/>
      <c r="AE68" s="198"/>
      <c r="AF68" s="198"/>
      <c r="AG68" s="198"/>
      <c r="AH68" s="199"/>
    </row>
    <row r="69" spans="2:34" ht="20.25" customHeight="1" x14ac:dyDescent="0.35">
      <c r="B69" s="201" t="s">
        <v>55</v>
      </c>
      <c r="C69" s="202" t="s">
        <v>48</v>
      </c>
      <c r="D69" s="4"/>
      <c r="E69" s="4"/>
      <c r="F69" s="5"/>
      <c r="G69" s="140">
        <v>14</v>
      </c>
      <c r="H69" s="154" t="s">
        <v>56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179"/>
      <c r="AA69" s="180"/>
      <c r="AB69" s="146">
        <f>'[4]Publikasi '!J15</f>
        <v>26</v>
      </c>
      <c r="AC69" s="147"/>
      <c r="AD69" s="147"/>
      <c r="AE69" s="147"/>
      <c r="AF69" s="147"/>
      <c r="AG69" s="147"/>
      <c r="AH69" s="148"/>
    </row>
    <row r="70" spans="2:34" ht="20.25" customHeight="1" x14ac:dyDescent="0.35">
      <c r="B70" s="194"/>
      <c r="C70" s="49" t="s">
        <v>57</v>
      </c>
      <c r="D70" s="16"/>
      <c r="E70" s="16"/>
      <c r="F70" s="17"/>
      <c r="G70" s="140">
        <v>15</v>
      </c>
      <c r="H70" s="154" t="s">
        <v>58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179"/>
      <c r="AA70" s="180"/>
      <c r="AB70" s="146">
        <f>'[4]Publikasi '!I43</f>
        <v>0</v>
      </c>
      <c r="AC70" s="147"/>
      <c r="AD70" s="147"/>
      <c r="AE70" s="147"/>
      <c r="AF70" s="147"/>
      <c r="AG70" s="147"/>
      <c r="AH70" s="148"/>
    </row>
    <row r="71" spans="2:34" ht="20.25" customHeight="1" x14ac:dyDescent="0.35">
      <c r="B71" s="196"/>
      <c r="C71" s="195"/>
      <c r="D71" s="16"/>
      <c r="E71" s="16"/>
      <c r="F71" s="17"/>
      <c r="G71" s="140">
        <v>16</v>
      </c>
      <c r="H71" s="154" t="s">
        <v>59</v>
      </c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179"/>
      <c r="AA71" s="180"/>
      <c r="AB71" s="146">
        <f>'[4]Publikasi '!I65</f>
        <v>0</v>
      </c>
      <c r="AC71" s="147"/>
      <c r="AD71" s="147"/>
      <c r="AE71" s="147"/>
      <c r="AF71" s="147"/>
      <c r="AG71" s="147"/>
      <c r="AH71" s="148"/>
    </row>
    <row r="72" spans="2:34" ht="20.25" customHeight="1" x14ac:dyDescent="0.35">
      <c r="B72" s="196"/>
      <c r="C72" s="195"/>
      <c r="D72" s="16"/>
      <c r="E72" s="16"/>
      <c r="F72" s="17"/>
      <c r="G72" s="140">
        <v>17</v>
      </c>
      <c r="H72" s="154" t="s">
        <v>60</v>
      </c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179"/>
      <c r="AA72" s="180"/>
      <c r="AB72" s="146">
        <f>'[4]Publikasi '!G89</f>
        <v>0</v>
      </c>
      <c r="AC72" s="147"/>
      <c r="AD72" s="147"/>
      <c r="AE72" s="147"/>
      <c r="AF72" s="147"/>
      <c r="AG72" s="147"/>
      <c r="AH72" s="148"/>
    </row>
    <row r="73" spans="2:34" ht="16.5" customHeight="1" x14ac:dyDescent="0.35">
      <c r="B73" s="196"/>
      <c r="C73" s="195"/>
      <c r="D73" s="16"/>
      <c r="E73" s="16"/>
      <c r="F73" s="17"/>
      <c r="G73" s="204">
        <v>18</v>
      </c>
      <c r="H73" s="205" t="s">
        <v>61</v>
      </c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7"/>
      <c r="AA73" s="208"/>
      <c r="AB73" s="146">
        <f>'[4]Publikasi '!F107+'[4]Publikasi '!F125+'[4]Publikasi '!F143+'[4]Publikasi '!G161</f>
        <v>0</v>
      </c>
      <c r="AC73" s="147"/>
      <c r="AD73" s="147"/>
      <c r="AE73" s="147"/>
      <c r="AF73" s="147"/>
      <c r="AG73" s="147"/>
      <c r="AH73" s="148"/>
    </row>
    <row r="74" spans="2:34" ht="18" customHeight="1" x14ac:dyDescent="0.35">
      <c r="B74" s="181"/>
      <c r="C74" s="16"/>
      <c r="D74" s="16"/>
      <c r="E74" s="16"/>
      <c r="F74" s="17"/>
      <c r="G74" s="131"/>
      <c r="H74" s="175" t="s">
        <v>62</v>
      </c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76"/>
      <c r="AA74" s="177"/>
      <c r="AB74" s="146"/>
      <c r="AC74" s="147"/>
      <c r="AD74" s="147"/>
      <c r="AE74" s="147"/>
      <c r="AF74" s="147"/>
      <c r="AG74" s="147"/>
      <c r="AH74" s="148"/>
    </row>
    <row r="75" spans="2:34" ht="16.5" customHeight="1" x14ac:dyDescent="0.35">
      <c r="B75" s="181"/>
      <c r="C75" s="16"/>
      <c r="D75" s="16"/>
      <c r="E75" s="16"/>
      <c r="F75" s="17"/>
      <c r="G75" s="155">
        <v>19</v>
      </c>
      <c r="H75" s="210" t="s">
        <v>63</v>
      </c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2"/>
      <c r="AB75" s="213">
        <f>SUM(AB69:AH74)</f>
        <v>26</v>
      </c>
      <c r="AC75" s="214"/>
      <c r="AD75" s="214"/>
      <c r="AE75" s="214"/>
      <c r="AF75" s="214"/>
      <c r="AG75" s="214"/>
      <c r="AH75" s="215"/>
    </row>
    <row r="76" spans="2:34" ht="6" customHeight="1" x14ac:dyDescent="0.35">
      <c r="B76" s="59"/>
      <c r="C76" s="60"/>
      <c r="D76" s="60"/>
      <c r="E76" s="60"/>
      <c r="F76" s="61"/>
      <c r="G76" s="164"/>
      <c r="H76" s="210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2"/>
      <c r="AB76" s="216"/>
      <c r="AC76" s="217"/>
      <c r="AD76" s="217"/>
      <c r="AE76" s="217"/>
      <c r="AF76" s="217"/>
      <c r="AG76" s="217"/>
      <c r="AH76" s="218"/>
    </row>
    <row r="77" spans="2:34" ht="6" customHeight="1" x14ac:dyDescent="0.35">
      <c r="B77" s="181"/>
      <c r="C77" s="16"/>
      <c r="D77" s="16"/>
      <c r="E77" s="16"/>
      <c r="F77" s="17"/>
      <c r="G77" s="185">
        <v>20</v>
      </c>
      <c r="H77" s="219" t="s">
        <v>64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1"/>
      <c r="AB77" s="146">
        <f>'[4]Pengembangan Ilmu'!G13</f>
        <v>36</v>
      </c>
      <c r="AC77" s="147"/>
      <c r="AD77" s="147"/>
      <c r="AE77" s="147"/>
      <c r="AF77" s="147"/>
      <c r="AG77" s="147"/>
      <c r="AH77" s="148"/>
    </row>
    <row r="78" spans="2:34" ht="16.5" customHeight="1" x14ac:dyDescent="0.35">
      <c r="B78" s="222" t="s">
        <v>65</v>
      </c>
      <c r="C78" s="195" t="s">
        <v>33</v>
      </c>
      <c r="D78" s="195"/>
      <c r="E78" s="195"/>
      <c r="F78" s="223"/>
      <c r="G78" s="190"/>
      <c r="H78" s="219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1"/>
      <c r="AB78" s="146"/>
      <c r="AC78" s="147"/>
      <c r="AD78" s="147"/>
      <c r="AE78" s="147"/>
      <c r="AF78" s="147"/>
      <c r="AG78" s="147"/>
      <c r="AH78" s="148"/>
    </row>
    <row r="79" spans="2:34" ht="20.25" customHeight="1" x14ac:dyDescent="0.35">
      <c r="B79" s="224"/>
      <c r="C79" s="195" t="s">
        <v>66</v>
      </c>
      <c r="D79" s="195"/>
      <c r="E79" s="195"/>
      <c r="F79" s="223"/>
      <c r="G79" s="140">
        <v>21</v>
      </c>
      <c r="H79" s="154" t="s">
        <v>67</v>
      </c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80"/>
      <c r="AB79" s="146">
        <f>'[4]Pengembangan Ilmu'!H83</f>
        <v>0</v>
      </c>
      <c r="AC79" s="147"/>
      <c r="AD79" s="147"/>
      <c r="AE79" s="147"/>
      <c r="AF79" s="147"/>
      <c r="AG79" s="147"/>
      <c r="AH79" s="148"/>
    </row>
    <row r="80" spans="2:34" ht="17.25" customHeight="1" x14ac:dyDescent="0.35">
      <c r="B80" s="224"/>
      <c r="C80" s="195" t="s">
        <v>68</v>
      </c>
      <c r="D80" s="195"/>
      <c r="E80" s="195"/>
      <c r="F80" s="223"/>
      <c r="G80" s="155">
        <v>22</v>
      </c>
      <c r="H80" s="210" t="s">
        <v>69</v>
      </c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2"/>
      <c r="AB80" s="200">
        <f>SUM(AB77:AH79)</f>
        <v>36</v>
      </c>
      <c r="AC80" s="198"/>
      <c r="AD80" s="198"/>
      <c r="AE80" s="198"/>
      <c r="AF80" s="198"/>
      <c r="AG80" s="198"/>
      <c r="AH80" s="199"/>
    </row>
    <row r="81" spans="2:34" ht="6" customHeight="1" x14ac:dyDescent="0.35">
      <c r="B81" s="225"/>
      <c r="C81" s="226"/>
      <c r="D81" s="226"/>
      <c r="E81" s="226"/>
      <c r="F81" s="227"/>
      <c r="G81" s="164"/>
      <c r="H81" s="210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2"/>
      <c r="AB81" s="200"/>
      <c r="AC81" s="198"/>
      <c r="AD81" s="198"/>
      <c r="AE81" s="198"/>
      <c r="AF81" s="198"/>
      <c r="AG81" s="198"/>
      <c r="AH81" s="199"/>
    </row>
    <row r="82" spans="2:34" ht="6" customHeight="1" x14ac:dyDescent="0.35">
      <c r="B82" s="138"/>
      <c r="C82" s="228"/>
      <c r="D82" s="16"/>
      <c r="E82" s="16"/>
      <c r="F82" s="17"/>
      <c r="G82" s="17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73"/>
    </row>
    <row r="83" spans="2:34" ht="15.75" customHeight="1" x14ac:dyDescent="0.35">
      <c r="B83" s="178" t="s">
        <v>70</v>
      </c>
      <c r="C83" s="49" t="s">
        <v>71</v>
      </c>
      <c r="D83" s="16"/>
      <c r="E83" s="16"/>
      <c r="F83" s="17"/>
      <c r="G83" s="229" t="s">
        <v>72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1"/>
    </row>
    <row r="84" spans="2:34" ht="15" customHeight="1" x14ac:dyDescent="0.35">
      <c r="B84" s="181"/>
      <c r="C84" s="232" t="s">
        <v>73</v>
      </c>
      <c r="D84" s="16"/>
      <c r="E84" s="16"/>
      <c r="F84" s="17"/>
      <c r="G84" s="229" t="s">
        <v>74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1"/>
    </row>
    <row r="85" spans="2:34" ht="15.75" customHeight="1" x14ac:dyDescent="0.35">
      <c r="B85" s="181"/>
      <c r="C85" s="16"/>
      <c r="D85" s="16"/>
      <c r="E85" s="16"/>
      <c r="F85" s="17"/>
      <c r="G85" s="229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</row>
    <row r="86" spans="2:34" ht="15" customHeight="1" x14ac:dyDescent="0.35">
      <c r="B86" s="181"/>
      <c r="C86" s="16"/>
      <c r="D86" s="16"/>
      <c r="E86" s="16"/>
      <c r="F86" s="17"/>
      <c r="G86" s="229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1"/>
    </row>
    <row r="87" spans="2:34" ht="6" customHeight="1" x14ac:dyDescent="0.35">
      <c r="B87" s="181"/>
      <c r="C87" s="16"/>
      <c r="D87" s="16"/>
      <c r="E87" s="16"/>
      <c r="F87" s="17"/>
      <c r="G87" s="233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5"/>
    </row>
    <row r="88" spans="2:34" ht="15" customHeight="1" x14ac:dyDescent="0.35">
      <c r="B88" s="181"/>
      <c r="C88" s="16"/>
      <c r="D88" s="16"/>
      <c r="E88" s="16"/>
      <c r="F88" s="17"/>
      <c r="G88" s="236" t="s">
        <v>95</v>
      </c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8"/>
    </row>
    <row r="89" spans="2:34" ht="8.25" customHeight="1" x14ac:dyDescent="0.35">
      <c r="B89" s="181"/>
      <c r="C89" s="16"/>
      <c r="D89" s="16"/>
      <c r="E89" s="16"/>
      <c r="F89" s="17"/>
      <c r="G89" s="239"/>
      <c r="H89" s="240"/>
      <c r="I89" s="240"/>
      <c r="J89" s="240"/>
      <c r="K89" s="240"/>
      <c r="L89" s="240"/>
      <c r="M89" s="240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0"/>
      <c r="Y89" s="241"/>
      <c r="Z89" s="241"/>
      <c r="AA89" s="241"/>
      <c r="AB89" s="241"/>
      <c r="AC89" s="241"/>
      <c r="AD89" s="241"/>
      <c r="AE89" s="241"/>
      <c r="AF89" s="241"/>
      <c r="AG89" s="241"/>
      <c r="AH89" s="242"/>
    </row>
    <row r="90" spans="2:34" ht="18" customHeight="1" x14ac:dyDescent="0.35">
      <c r="B90" s="181"/>
      <c r="C90" s="16"/>
      <c r="D90" s="16"/>
      <c r="E90" s="16"/>
      <c r="F90" s="17"/>
      <c r="G90" s="239" t="s">
        <v>76</v>
      </c>
      <c r="H90" s="240"/>
      <c r="I90" s="240"/>
      <c r="J90" s="240"/>
      <c r="K90" s="240"/>
      <c r="L90" s="243"/>
      <c r="M90" s="240"/>
      <c r="N90" s="240" t="s">
        <v>14</v>
      </c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4"/>
    </row>
    <row r="91" spans="2:34" ht="15" customHeight="1" x14ac:dyDescent="0.35">
      <c r="B91" s="181"/>
      <c r="C91" s="16"/>
      <c r="D91" s="16"/>
      <c r="E91" s="16"/>
      <c r="F91" s="17"/>
      <c r="G91" s="239"/>
      <c r="H91" s="240"/>
      <c r="I91" s="240"/>
      <c r="J91" s="240"/>
      <c r="K91" s="240"/>
      <c r="L91" s="243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4"/>
    </row>
    <row r="92" spans="2:34" ht="15" customHeight="1" x14ac:dyDescent="0.35">
      <c r="B92" s="181"/>
      <c r="C92" s="16"/>
      <c r="D92" s="16"/>
      <c r="E92" s="16"/>
      <c r="F92" s="17"/>
      <c r="G92" s="239"/>
      <c r="H92" s="240"/>
      <c r="I92" s="240"/>
      <c r="J92" s="240"/>
      <c r="K92" s="240"/>
      <c r="L92" s="243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4"/>
    </row>
    <row r="93" spans="2:34" ht="15" customHeight="1" x14ac:dyDescent="0.35">
      <c r="B93" s="181"/>
      <c r="C93" s="16"/>
      <c r="D93" s="16"/>
      <c r="E93" s="16"/>
      <c r="F93" s="17"/>
      <c r="G93" s="239" t="s">
        <v>77</v>
      </c>
      <c r="H93" s="240"/>
      <c r="I93" s="240"/>
      <c r="J93" s="240"/>
      <c r="K93" s="240"/>
      <c r="L93" s="243"/>
      <c r="M93" s="240"/>
      <c r="N93" s="240" t="s">
        <v>86</v>
      </c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4"/>
    </row>
    <row r="94" spans="2:34" ht="12.75" customHeight="1" x14ac:dyDescent="0.35">
      <c r="B94" s="181"/>
      <c r="C94" s="16"/>
      <c r="D94" s="16"/>
      <c r="E94" s="16"/>
      <c r="F94" s="17"/>
      <c r="G94" s="239"/>
      <c r="H94" s="240"/>
      <c r="I94" s="240"/>
      <c r="J94" s="240"/>
      <c r="K94" s="240"/>
      <c r="L94" s="243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4"/>
    </row>
    <row r="95" spans="2:34" ht="12.75" customHeight="1" x14ac:dyDescent="0.35">
      <c r="B95" s="181"/>
      <c r="C95" s="16"/>
      <c r="D95" s="16"/>
      <c r="E95" s="16"/>
      <c r="F95" s="17"/>
      <c r="G95" s="65" t="s">
        <v>78</v>
      </c>
      <c r="H95" s="240"/>
      <c r="I95" s="240"/>
      <c r="J95" s="240"/>
      <c r="K95" s="240"/>
      <c r="L95" s="243"/>
      <c r="M95" s="240"/>
      <c r="N95" s="240" t="s">
        <v>88</v>
      </c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4"/>
    </row>
    <row r="96" spans="2:34" ht="7.5" customHeight="1" x14ac:dyDescent="0.35">
      <c r="B96" s="59"/>
      <c r="C96" s="60"/>
      <c r="D96" s="60"/>
      <c r="E96" s="60"/>
      <c r="F96" s="61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34"/>
    </row>
    <row r="97" spans="2:34" ht="6" customHeight="1" x14ac:dyDescent="0.35">
      <c r="B97" s="3"/>
      <c r="C97" s="4"/>
      <c r="D97" s="4"/>
      <c r="E97" s="4"/>
      <c r="F97" s="4"/>
      <c r="G97" s="17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73"/>
    </row>
    <row r="98" spans="2:34" ht="20.25" customHeight="1" x14ac:dyDescent="0.35">
      <c r="B98" s="196" t="s">
        <v>80</v>
      </c>
      <c r="C98" s="195" t="s">
        <v>81</v>
      </c>
      <c r="D98" s="245"/>
      <c r="E98" s="16"/>
      <c r="F98" s="16"/>
      <c r="G98" s="246" t="s">
        <v>82</v>
      </c>
      <c r="H98" s="247" t="s">
        <v>83</v>
      </c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8"/>
    </row>
    <row r="99" spans="2:34" ht="20.25" customHeight="1" x14ac:dyDescent="0.35">
      <c r="B99" s="196"/>
      <c r="C99" s="195"/>
      <c r="D99" s="245"/>
      <c r="E99" s="16"/>
      <c r="F99" s="16"/>
      <c r="G99" s="249" t="s">
        <v>84</v>
      </c>
      <c r="H99" s="65" t="s">
        <v>85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26"/>
    </row>
    <row r="100" spans="2:34" ht="6" customHeight="1" x14ac:dyDescent="0.35">
      <c r="B100" s="59"/>
      <c r="C100" s="60"/>
      <c r="D100" s="60"/>
      <c r="E100" s="60"/>
      <c r="F100" s="60"/>
      <c r="G100" s="250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2"/>
    </row>
    <row r="101" spans="2:34" ht="20.25" customHeight="1" x14ac:dyDescent="0.35">
      <c r="G101" s="253"/>
      <c r="H101" s="253"/>
      <c r="I101" s="253"/>
      <c r="J101" s="253"/>
      <c r="K101" s="253"/>
      <c r="L101" s="253"/>
      <c r="M101" s="253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3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53"/>
      <c r="H104" s="253"/>
      <c r="I104" s="253"/>
      <c r="J104" s="253"/>
      <c r="K104" s="253"/>
      <c r="N104" s="255"/>
    </row>
    <row r="105" spans="2:34" ht="20.25" customHeight="1" x14ac:dyDescent="0.35">
      <c r="G105" s="253"/>
      <c r="H105" s="253"/>
      <c r="I105" s="253"/>
      <c r="J105" s="253"/>
      <c r="K105" s="253"/>
      <c r="L105" s="255"/>
    </row>
    <row r="106" spans="2:34" ht="20.25" customHeight="1" x14ac:dyDescent="0.35">
      <c r="G106" s="253"/>
      <c r="H106" s="253"/>
      <c r="I106" s="253"/>
      <c r="J106" s="253"/>
      <c r="K106" s="253"/>
      <c r="L106" s="255"/>
    </row>
    <row r="107" spans="2:34" ht="20.25" customHeight="1" x14ac:dyDescent="0.35">
      <c r="G107" s="253"/>
      <c r="H107" s="253"/>
      <c r="I107" s="253"/>
      <c r="J107" s="253"/>
      <c r="K107" s="253"/>
      <c r="L107" s="255"/>
    </row>
    <row r="108" spans="2:34" ht="20.25" customHeight="1" x14ac:dyDescent="0.35">
      <c r="G108" s="253"/>
      <c r="H108" s="253"/>
      <c r="I108" s="253"/>
      <c r="J108" s="253"/>
      <c r="K108" s="253"/>
      <c r="N108" s="255"/>
    </row>
    <row r="109" spans="2:34" ht="20.25" customHeight="1" x14ac:dyDescent="0.35">
      <c r="G109" s="253"/>
      <c r="H109" s="253"/>
      <c r="I109" s="253"/>
      <c r="J109" s="253"/>
      <c r="K109" s="253"/>
      <c r="L109" s="255"/>
    </row>
    <row r="110" spans="2:34" ht="20.25" customHeight="1" x14ac:dyDescent="0.35">
      <c r="G110" s="253"/>
      <c r="H110" s="253"/>
      <c r="I110" s="253"/>
      <c r="J110" s="253"/>
      <c r="K110" s="253"/>
      <c r="N110" s="255"/>
    </row>
    <row r="111" spans="2:34" ht="6" customHeight="1" x14ac:dyDescent="0.35"/>
    <row r="123" spans="2:34" ht="6" customHeight="1" x14ac:dyDescent="0.35"/>
    <row r="124" spans="2:34" ht="20.25" customHeight="1" x14ac:dyDescent="0.35"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</row>
    <row r="125" spans="2:34" x14ac:dyDescent="0.35">
      <c r="B125" s="253"/>
      <c r="C125" s="253"/>
      <c r="D125" s="253"/>
      <c r="E125" s="253"/>
      <c r="F125" s="253"/>
      <c r="G125" s="253"/>
      <c r="H125" s="253"/>
    </row>
    <row r="126" spans="2:34" ht="20.25" customHeight="1" x14ac:dyDescent="0.35">
      <c r="B126" s="255"/>
      <c r="C126" s="257"/>
      <c r="D126" s="257"/>
      <c r="E126" s="257"/>
      <c r="F126" s="257"/>
      <c r="G126" s="257"/>
      <c r="H126" s="258"/>
      <c r="I126" s="259"/>
    </row>
    <row r="127" spans="2:34" ht="12" customHeight="1" x14ac:dyDescent="0.35">
      <c r="B127" s="255"/>
      <c r="C127" s="257"/>
      <c r="D127" s="257"/>
      <c r="E127" s="257"/>
      <c r="F127" s="257"/>
      <c r="G127" s="257"/>
      <c r="H127" s="258"/>
    </row>
    <row r="128" spans="2:34" ht="20.25" customHeight="1" x14ac:dyDescent="0.35">
      <c r="B128" s="255"/>
      <c r="C128" s="257"/>
      <c r="D128" s="257"/>
      <c r="E128" s="257"/>
      <c r="F128" s="257"/>
      <c r="G128" s="257"/>
      <c r="H128" s="258"/>
      <c r="I128" s="259"/>
    </row>
    <row r="129" spans="2:9" ht="12" customHeight="1" x14ac:dyDescent="0.35">
      <c r="B129" s="255"/>
      <c r="C129" s="257"/>
      <c r="D129" s="257"/>
      <c r="E129" s="257"/>
      <c r="F129" s="257"/>
      <c r="G129" s="257"/>
      <c r="H129" s="258"/>
    </row>
    <row r="130" spans="2:9" ht="20.25" customHeight="1" x14ac:dyDescent="0.35">
      <c r="B130" s="255"/>
      <c r="C130" s="257"/>
      <c r="D130" s="257"/>
      <c r="E130" s="257"/>
      <c r="F130" s="257"/>
      <c r="G130" s="257"/>
      <c r="H130" s="258"/>
      <c r="I130" s="259"/>
    </row>
    <row r="131" spans="2:9" ht="12" customHeight="1" x14ac:dyDescent="0.35">
      <c r="B131" s="255"/>
      <c r="C131" s="257"/>
      <c r="D131" s="257"/>
      <c r="E131" s="257"/>
      <c r="F131" s="257"/>
      <c r="G131" s="257"/>
      <c r="H131" s="258"/>
    </row>
    <row r="132" spans="2:9" ht="20.25" customHeight="1" x14ac:dyDescent="0.35">
      <c r="B132" s="255"/>
      <c r="C132" s="257"/>
      <c r="D132" s="257"/>
      <c r="E132" s="257"/>
      <c r="F132" s="257"/>
      <c r="G132" s="257"/>
      <c r="H132" s="258"/>
      <c r="I132" s="259"/>
    </row>
    <row r="133" spans="2:9" ht="12" customHeight="1" x14ac:dyDescent="0.35">
      <c r="B133" s="253"/>
      <c r="C133" s="253"/>
      <c r="D133" s="253"/>
      <c r="E133" s="253"/>
      <c r="F133" s="253"/>
      <c r="G133" s="253"/>
    </row>
    <row r="134" spans="2:9" ht="20.25" customHeight="1" x14ac:dyDescent="0.35">
      <c r="B134" s="253"/>
      <c r="C134" s="253"/>
      <c r="D134" s="253"/>
      <c r="E134" s="253"/>
      <c r="F134" s="253"/>
      <c r="G134" s="253"/>
      <c r="I134" s="259"/>
    </row>
    <row r="135" spans="2:9" ht="12" customHeight="1" x14ac:dyDescent="0.35">
      <c r="I135" s="259"/>
    </row>
    <row r="136" spans="2:9" ht="20.25" customHeight="1" x14ac:dyDescent="0.35">
      <c r="B136" s="253"/>
      <c r="C136" s="253"/>
      <c r="D136" s="253"/>
      <c r="E136" s="253"/>
      <c r="F136" s="253"/>
      <c r="I136" s="259"/>
    </row>
    <row r="137" spans="2:9" ht="12" customHeight="1" x14ac:dyDescent="0.35">
      <c r="B137" s="253"/>
      <c r="C137" s="253"/>
      <c r="D137" s="253"/>
      <c r="E137" s="253"/>
      <c r="F137" s="253"/>
      <c r="I137" s="259"/>
    </row>
    <row r="138" spans="2:9" ht="20.25" customHeight="1" x14ac:dyDescent="0.35">
      <c r="B138" s="253"/>
      <c r="C138" s="253"/>
      <c r="D138" s="253"/>
      <c r="E138" s="253"/>
      <c r="F138" s="253"/>
      <c r="I138" s="259"/>
    </row>
    <row r="139" spans="2:9" ht="12" customHeight="1" x14ac:dyDescent="0.35">
      <c r="B139" s="253"/>
      <c r="C139" s="253"/>
      <c r="D139" s="253"/>
      <c r="E139" s="253"/>
      <c r="F139" s="253"/>
      <c r="I139" s="259"/>
    </row>
    <row r="140" spans="2:9" ht="20.25" customHeight="1" x14ac:dyDescent="0.35">
      <c r="B140" s="253"/>
      <c r="C140" s="253"/>
      <c r="D140" s="253"/>
      <c r="E140" s="253"/>
      <c r="F140" s="253"/>
      <c r="I140" s="25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53"/>
      <c r="C145" s="253"/>
      <c r="D145" s="253"/>
      <c r="E145" s="253"/>
      <c r="F145" s="253"/>
      <c r="I145" s="259"/>
    </row>
    <row r="146" spans="2:34" ht="6" customHeight="1" x14ac:dyDescent="0.35"/>
    <row r="147" spans="2:34" ht="6" customHeight="1" x14ac:dyDescent="0.35"/>
    <row r="148" spans="2:34" x14ac:dyDescent="0.35">
      <c r="B148" s="260"/>
      <c r="C148" s="253"/>
      <c r="I148" s="25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53"/>
    </row>
    <row r="152" spans="2:34" ht="6" customHeight="1" x14ac:dyDescent="0.35"/>
    <row r="154" spans="2:34" ht="20.25" customHeight="1" x14ac:dyDescent="0.35"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57"/>
      <c r="AE154" s="257"/>
      <c r="AF154" s="257"/>
      <c r="AG154" s="257"/>
      <c r="AH154" s="258"/>
    </row>
    <row r="155" spans="2:34" ht="20.25" customHeight="1" x14ac:dyDescent="0.35"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57"/>
      <c r="AE155" s="257"/>
      <c r="AF155" s="257"/>
      <c r="AG155" s="257"/>
      <c r="AH155" s="258"/>
    </row>
    <row r="156" spans="2:34" ht="20.25" customHeight="1" x14ac:dyDescent="0.35"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8"/>
    </row>
    <row r="157" spans="2:34" ht="20.25" customHeight="1" x14ac:dyDescent="0.35"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8"/>
    </row>
    <row r="158" spans="2:34" x14ac:dyDescent="0.35"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CEC8-4AF9-4EE9-B4CE-CB17E7C26A84}">
  <sheetPr>
    <tabColor theme="1"/>
  </sheetPr>
  <dimension ref="B2:AH158"/>
  <sheetViews>
    <sheetView showGridLines="0" topLeftCell="A55" zoomScale="75" zoomScaleNormal="75" workbookViewId="0">
      <selection activeCell="C55" sqref="C55:F5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'[3]Form P2KB 01'!V7:X8</f>
        <v>2</v>
      </c>
      <c r="W7" s="13"/>
      <c r="X7" s="34"/>
      <c r="Y7" s="35">
        <f>'[3]Form P2KB 01'!Y7:AA8</f>
        <v>0</v>
      </c>
      <c r="Z7" s="36"/>
      <c r="AA7" s="37"/>
      <c r="AB7" s="35">
        <f>'[3]Form P2KB 01'!AB7:AD8</f>
        <v>1</v>
      </c>
      <c r="AC7" s="36"/>
      <c r="AD7" s="37"/>
      <c r="AE7" s="35">
        <f>'[3]Form P2KB 01'!AE7:AG8</f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1</v>
      </c>
      <c r="Z10" s="54">
        <f>'[3]Form P2KB 01'!Z10</f>
        <v>8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1</v>
      </c>
      <c r="AG10" s="52">
        <f>'[3]Form P2KB 01'!AG10</f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0</v>
      </c>
      <c r="L13" s="71">
        <f>'[3]Form P2KB 01'!L13</f>
        <v>0</v>
      </c>
      <c r="M13" s="71">
        <f>'[3]Form P2KB 01'!M13</f>
        <v>0</v>
      </c>
      <c r="N13" s="71">
        <f>'[3]Form P2KB 01'!N13</f>
        <v>0</v>
      </c>
      <c r="O13" s="71">
        <f>'[3]Form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'[3]Form P2KB 01'!F16</f>
        <v>1</v>
      </c>
      <c r="G16" s="70">
        <f>'[3]Form P2KB 01'!G16</f>
        <v>3</v>
      </c>
      <c r="H16" s="70">
        <f>'[3]Form P2KB 01'!H16</f>
        <v>4</v>
      </c>
      <c r="I16" s="85"/>
      <c r="J16" s="70">
        <f>'[3]Form P2KB 01'!J16</f>
        <v>2</v>
      </c>
      <c r="K16" s="70">
        <f>'[3]Form P2KB 01'!K16</f>
        <v>0</v>
      </c>
      <c r="L16" s="70">
        <f>'[3]Form P2KB 01'!L16</f>
        <v>0</v>
      </c>
      <c r="M16" s="70">
        <f>'[3]Form P2KB 01'!M16</f>
        <v>5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0</v>
      </c>
      <c r="R16" s="70">
        <f>'[3]Form P2KB 01'!R16</f>
        <v>5</v>
      </c>
      <c r="S16" s="85"/>
      <c r="T16" s="70">
        <f>'[3]Form P2KB 01'!T16</f>
        <v>0</v>
      </c>
      <c r="U16" s="86">
        <f>'[3]Form P2KB 01'!U16:V16</f>
        <v>2</v>
      </c>
      <c r="V16" s="87"/>
      <c r="W16" s="86">
        <f>'[3]Form P2KB 01'!W16:X16</f>
        <v>4</v>
      </c>
      <c r="X16" s="87"/>
      <c r="Y16" s="86">
        <f>'[3]Form P2KB 01'!Y16:Z16</f>
        <v>0</v>
      </c>
      <c r="Z16" s="87"/>
      <c r="AA16" s="86">
        <f>'[3]Form P2KB 01'!AA16:AB16</f>
        <v>4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'[3]Form P2KB 01'!F18:AG19</f>
        <v>Sukamto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'[3]Form P2KB 01'!F20:AH21</f>
        <v>Madiun / 14 Januari 1968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 t="str">
        <f>'[3]Form P2KB 01'!F22</f>
        <v>14 Januari 1968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'[3]Form P2KB 01'!F23:AH24</f>
        <v>Alergi Imunologi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261">
        <v>44583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1"/>
      <c r="C27" s="102"/>
      <c r="D27" s="83"/>
      <c r="E27" s="84"/>
      <c r="F27" s="91" t="str">
        <f>'[3]Form P2KB 01'!F27:AG29</f>
        <v>Jl. Taman Yunani, Jl. Sriwijaya III No 1 Sentul City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'[3]Form P2KB 01'!F30:AG30</f>
        <v>Cijayanti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'[3]Form P2KB 01'!F31:AH32</f>
        <v>Babakan Madang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'[3]Form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'[3]Form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 t="str">
        <f>'[3]Form P2KB 01'!F37:AH38</f>
        <v>16810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'[3]Form P2KB 01'!F39:AH40</f>
        <v>021-3141160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 t="str">
        <f>'[3]Form P2KB 01'!F41:AH42</f>
        <v>021-3904546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>
        <f>'[3]Form P2KB 01'!F43:AH44</f>
        <v>8121822526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'[3]Form P2KB 01'!F45:AH47</f>
        <v>sukamto_koesnoe@yahoo.com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3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4" ht="6" customHeight="1" x14ac:dyDescent="0.35">
      <c r="B49" s="3"/>
      <c r="C49" s="4"/>
      <c r="D49" s="4"/>
      <c r="E49" s="4"/>
      <c r="F49" s="5"/>
      <c r="G49" s="11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15"/>
      <c r="AA49" s="65"/>
      <c r="AB49" s="116">
        <f>[3]Profesional!I19+[3]Profesional!H36</f>
        <v>96</v>
      </c>
      <c r="AC49" s="117"/>
      <c r="AD49" s="117"/>
      <c r="AE49" s="117"/>
      <c r="AF49" s="117"/>
      <c r="AG49" s="117"/>
      <c r="AH49" s="118"/>
    </row>
    <row r="50" spans="2:34" ht="16.5" customHeight="1" x14ac:dyDescent="0.35">
      <c r="B50" s="119" t="s">
        <v>32</v>
      </c>
      <c r="C50" s="120" t="s">
        <v>33</v>
      </c>
      <c r="D50" s="121"/>
      <c r="E50" s="121"/>
      <c r="F50" s="122"/>
      <c r="G50" s="123">
        <v>1</v>
      </c>
      <c r="H50" s="124" t="s">
        <v>34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65"/>
      <c r="AA50" s="126"/>
      <c r="AB50" s="127"/>
      <c r="AC50" s="128"/>
      <c r="AD50" s="128"/>
      <c r="AE50" s="128"/>
      <c r="AF50" s="128"/>
      <c r="AG50" s="128"/>
      <c r="AH50" s="129"/>
    </row>
    <row r="51" spans="2:34" ht="15.75" customHeight="1" x14ac:dyDescent="0.35">
      <c r="B51" s="130"/>
      <c r="C51" s="120" t="s">
        <v>35</v>
      </c>
      <c r="D51" s="121"/>
      <c r="E51" s="121"/>
      <c r="F51" s="122"/>
      <c r="G51" s="131"/>
      <c r="H51" s="132" t="s">
        <v>36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77"/>
      <c r="AA51" s="134"/>
      <c r="AB51" s="135"/>
      <c r="AC51" s="136"/>
      <c r="AD51" s="136"/>
      <c r="AE51" s="136"/>
      <c r="AF51" s="136"/>
      <c r="AG51" s="136"/>
      <c r="AH51" s="137"/>
    </row>
    <row r="52" spans="2:34" ht="20.25" customHeight="1" x14ac:dyDescent="0.35">
      <c r="B52" s="138"/>
      <c r="C52" s="139"/>
      <c r="D52" s="121"/>
      <c r="E52" s="121"/>
      <c r="F52" s="122"/>
      <c r="G52" s="140">
        <v>2</v>
      </c>
      <c r="H52" s="141" t="s">
        <v>37</v>
      </c>
      <c r="I52" s="14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  <c r="AA52" s="145"/>
      <c r="AB52" s="146">
        <f>[3]Profesional!H52</f>
        <v>2</v>
      </c>
      <c r="AC52" s="147"/>
      <c r="AD52" s="147"/>
      <c r="AE52" s="147"/>
      <c r="AF52" s="147"/>
      <c r="AG52" s="147"/>
      <c r="AH52" s="148"/>
    </row>
    <row r="53" spans="2:34" ht="20.25" customHeight="1" x14ac:dyDescent="0.35">
      <c r="B53" s="138"/>
      <c r="C53" s="139"/>
      <c r="D53" s="121"/>
      <c r="E53" s="121"/>
      <c r="F53" s="122"/>
      <c r="G53" s="149">
        <v>3</v>
      </c>
      <c r="H53" s="141" t="s">
        <v>38</v>
      </c>
      <c r="I53" s="14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50"/>
      <c r="V53" s="150"/>
      <c r="W53" s="150"/>
      <c r="X53" s="150"/>
      <c r="Y53" s="150"/>
      <c r="Z53" s="144"/>
      <c r="AA53" s="145"/>
      <c r="AB53" s="146">
        <f>[3]Profesional!I92</f>
        <v>0</v>
      </c>
      <c r="AC53" s="147"/>
      <c r="AD53" s="147"/>
      <c r="AE53" s="147"/>
      <c r="AF53" s="147"/>
      <c r="AG53" s="147"/>
      <c r="AH53" s="148"/>
    </row>
    <row r="54" spans="2:34" ht="20.25" customHeight="1" x14ac:dyDescent="0.35">
      <c r="B54" s="138"/>
      <c r="C54" s="151"/>
      <c r="D54" s="152"/>
      <c r="E54" s="152"/>
      <c r="F54" s="153"/>
      <c r="G54" s="149">
        <v>4</v>
      </c>
      <c r="H54" s="154" t="s">
        <v>39</v>
      </c>
      <c r="I54" s="142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50"/>
      <c r="V54" s="150"/>
      <c r="W54" s="150"/>
      <c r="X54" s="150"/>
      <c r="Y54" s="150"/>
      <c r="Z54" s="144"/>
      <c r="AA54" s="145"/>
      <c r="AB54" s="146">
        <f>[3]Profesional!G106+[3]Profesional!G120+[3]Profesional!G134+[3]Profesional!H147</f>
        <v>110</v>
      </c>
      <c r="AC54" s="147"/>
      <c r="AD54" s="147"/>
      <c r="AE54" s="147"/>
      <c r="AF54" s="147"/>
      <c r="AG54" s="147"/>
      <c r="AH54" s="148"/>
    </row>
    <row r="55" spans="2:34" ht="17.25" customHeight="1" x14ac:dyDescent="0.35">
      <c r="B55" s="138"/>
      <c r="C55" s="139"/>
      <c r="D55" s="121"/>
      <c r="E55" s="121"/>
      <c r="F55" s="122"/>
      <c r="G55" s="155">
        <v>5</v>
      </c>
      <c r="H55" s="156" t="s">
        <v>40</v>
      </c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8"/>
      <c r="AB55" s="159">
        <f>SUM(AB49:AH54)</f>
        <v>208</v>
      </c>
      <c r="AC55" s="160"/>
      <c r="AD55" s="160"/>
      <c r="AE55" s="160"/>
      <c r="AF55" s="160"/>
      <c r="AG55" s="160"/>
      <c r="AH55" s="161"/>
    </row>
    <row r="56" spans="2:34" ht="3.75" customHeight="1" x14ac:dyDescent="0.35">
      <c r="B56" s="59"/>
      <c r="C56" s="162"/>
      <c r="D56" s="162"/>
      <c r="E56" s="162"/>
      <c r="F56" s="163"/>
      <c r="G56" s="164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7"/>
      <c r="AB56" s="168"/>
      <c r="AC56" s="169"/>
      <c r="AD56" s="169"/>
      <c r="AE56" s="169"/>
      <c r="AF56" s="169"/>
      <c r="AG56" s="169"/>
      <c r="AH56" s="170"/>
    </row>
    <row r="57" spans="2:34" ht="6" customHeight="1" x14ac:dyDescent="0.35">
      <c r="B57" s="3"/>
      <c r="C57" s="4"/>
      <c r="D57" s="4"/>
      <c r="E57" s="4"/>
      <c r="F57" s="5"/>
      <c r="G57" s="171"/>
      <c r="H57" s="17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73"/>
      <c r="AB57" s="146">
        <f>[3]Pembelajaran!H24</f>
        <v>142</v>
      </c>
      <c r="AC57" s="147"/>
      <c r="AD57" s="147"/>
      <c r="AE57" s="147"/>
      <c r="AF57" s="147"/>
      <c r="AG57" s="147"/>
      <c r="AH57" s="148"/>
    </row>
    <row r="58" spans="2:34" ht="20.25" customHeight="1" x14ac:dyDescent="0.35">
      <c r="B58" s="174" t="s">
        <v>41</v>
      </c>
      <c r="C58" s="49" t="s">
        <v>33</v>
      </c>
      <c r="D58" s="16"/>
      <c r="E58" s="16"/>
      <c r="F58" s="17"/>
      <c r="G58" s="131">
        <v>6</v>
      </c>
      <c r="H58" s="175" t="s">
        <v>42</v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7"/>
      <c r="AB58" s="146"/>
      <c r="AC58" s="147"/>
      <c r="AD58" s="147"/>
      <c r="AE58" s="147"/>
      <c r="AF58" s="147"/>
      <c r="AG58" s="147"/>
      <c r="AH58" s="148"/>
    </row>
    <row r="59" spans="2:34" ht="20.25" customHeight="1" x14ac:dyDescent="0.35">
      <c r="B59" s="178"/>
      <c r="C59" s="49" t="s">
        <v>43</v>
      </c>
      <c r="D59" s="16"/>
      <c r="E59" s="16"/>
      <c r="F59" s="17"/>
      <c r="G59" s="140">
        <v>7</v>
      </c>
      <c r="H59" s="154" t="s">
        <v>44</v>
      </c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80"/>
      <c r="AB59" s="146">
        <f>[3]Pembelajaran!G89+[3]Pembelajaran!G125</f>
        <v>0</v>
      </c>
      <c r="AC59" s="147"/>
      <c r="AD59" s="147"/>
      <c r="AE59" s="147"/>
      <c r="AF59" s="147"/>
      <c r="AG59" s="147"/>
      <c r="AH59" s="148"/>
    </row>
    <row r="60" spans="2:34" ht="18.75" customHeight="1" x14ac:dyDescent="0.35">
      <c r="B60" s="181"/>
      <c r="C60" s="16"/>
      <c r="D60" s="16"/>
      <c r="E60" s="16"/>
      <c r="F60" s="17"/>
      <c r="G60" s="155">
        <v>8</v>
      </c>
      <c r="H60" s="156" t="s">
        <v>45</v>
      </c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8"/>
      <c r="AB60" s="182">
        <f>SUM(AB57:AH59)</f>
        <v>142</v>
      </c>
      <c r="AC60" s="183"/>
      <c r="AD60" s="183"/>
      <c r="AE60" s="183"/>
      <c r="AF60" s="183"/>
      <c r="AG60" s="183"/>
      <c r="AH60" s="184"/>
    </row>
    <row r="61" spans="2:34" ht="3.75" customHeight="1" x14ac:dyDescent="0.35">
      <c r="B61" s="59"/>
      <c r="C61" s="60"/>
      <c r="D61" s="60"/>
      <c r="E61" s="60"/>
      <c r="F61" s="61"/>
      <c r="G61" s="164"/>
      <c r="H61" s="165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7"/>
      <c r="AB61" s="182"/>
      <c r="AC61" s="183"/>
      <c r="AD61" s="183"/>
      <c r="AE61" s="183"/>
      <c r="AF61" s="183"/>
      <c r="AG61" s="183"/>
      <c r="AH61" s="184"/>
    </row>
    <row r="62" spans="2:34" ht="4.5" customHeight="1" x14ac:dyDescent="0.35">
      <c r="B62" s="3"/>
      <c r="C62" s="4"/>
      <c r="D62" s="4"/>
      <c r="E62" s="4"/>
      <c r="F62" s="5"/>
      <c r="G62" s="185">
        <v>9</v>
      </c>
      <c r="H62" s="186" t="s">
        <v>46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8"/>
      <c r="AB62" s="189">
        <f>'[3]Pengabdian Masy-Profesi'!I26</f>
        <v>0</v>
      </c>
      <c r="AC62" s="147"/>
      <c r="AD62" s="147"/>
      <c r="AE62" s="147"/>
      <c r="AF62" s="147"/>
      <c r="AG62" s="147"/>
      <c r="AH62" s="148"/>
    </row>
    <row r="63" spans="2:34" ht="16.5" customHeight="1" x14ac:dyDescent="0.35">
      <c r="B63" s="174" t="s">
        <v>47</v>
      </c>
      <c r="C63" s="49" t="s">
        <v>48</v>
      </c>
      <c r="D63" s="16"/>
      <c r="E63" s="16"/>
      <c r="F63" s="17"/>
      <c r="G63" s="190"/>
      <c r="H63" s="191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146"/>
      <c r="AC63" s="147"/>
      <c r="AD63" s="147"/>
      <c r="AE63" s="147"/>
      <c r="AF63" s="147"/>
      <c r="AG63" s="147"/>
      <c r="AH63" s="148"/>
    </row>
    <row r="64" spans="2:34" ht="18.75" customHeight="1" x14ac:dyDescent="0.35">
      <c r="B64" s="194"/>
      <c r="C64" s="49" t="s">
        <v>49</v>
      </c>
      <c r="D64" s="16"/>
      <c r="E64" s="16"/>
      <c r="F64" s="17"/>
      <c r="G64" s="140">
        <v>10</v>
      </c>
      <c r="H64" s="154" t="s">
        <v>50</v>
      </c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  <c r="AB64" s="146">
        <f>'[3]Pengabdian Masy-Profesi'!H54</f>
        <v>0</v>
      </c>
      <c r="AC64" s="147"/>
      <c r="AD64" s="147"/>
      <c r="AE64" s="147"/>
      <c r="AF64" s="147"/>
      <c r="AG64" s="147"/>
      <c r="AH64" s="148"/>
    </row>
    <row r="65" spans="2:34" ht="20.25" customHeight="1" x14ac:dyDescent="0.35">
      <c r="B65" s="194"/>
      <c r="C65" s="49" t="s">
        <v>51</v>
      </c>
      <c r="D65" s="16"/>
      <c r="E65" s="16"/>
      <c r="F65" s="17"/>
      <c r="G65" s="140">
        <v>11</v>
      </c>
      <c r="H65" s="154" t="s">
        <v>52</v>
      </c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80"/>
      <c r="AB65" s="146">
        <f>'[3]Pengabdian Masy-Profesi'!G89</f>
        <v>8</v>
      </c>
      <c r="AC65" s="147"/>
      <c r="AD65" s="147"/>
      <c r="AE65" s="147"/>
      <c r="AF65" s="147"/>
      <c r="AG65" s="147"/>
      <c r="AH65" s="148"/>
    </row>
    <row r="66" spans="2:34" ht="20.25" customHeight="1" x14ac:dyDescent="0.35">
      <c r="B66" s="181"/>
      <c r="C66" s="195"/>
      <c r="D66" s="16"/>
      <c r="E66" s="16"/>
      <c r="F66" s="17"/>
      <c r="G66" s="140">
        <v>12</v>
      </c>
      <c r="H66" s="154" t="s">
        <v>53</v>
      </c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80"/>
      <c r="AB66" s="146">
        <f>'[3]Pengabdian Masy-Profesi'!G113</f>
        <v>0</v>
      </c>
      <c r="AC66" s="147"/>
      <c r="AD66" s="147"/>
      <c r="AE66" s="147"/>
      <c r="AF66" s="147"/>
      <c r="AG66" s="147"/>
      <c r="AH66" s="148"/>
    </row>
    <row r="67" spans="2:34" ht="15" customHeight="1" x14ac:dyDescent="0.35">
      <c r="B67" s="196"/>
      <c r="C67" s="16"/>
      <c r="D67" s="16"/>
      <c r="E67" s="16"/>
      <c r="F67" s="17"/>
      <c r="G67" s="155">
        <v>13</v>
      </c>
      <c r="H67" s="156" t="s">
        <v>54</v>
      </c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8"/>
      <c r="AB67" s="197">
        <f>SUM(AB62:AH66)</f>
        <v>8</v>
      </c>
      <c r="AC67" s="198"/>
      <c r="AD67" s="198"/>
      <c r="AE67" s="198"/>
      <c r="AF67" s="198"/>
      <c r="AG67" s="198"/>
      <c r="AH67" s="199"/>
    </row>
    <row r="68" spans="2:34" ht="3.75" customHeight="1" x14ac:dyDescent="0.35">
      <c r="B68" s="59"/>
      <c r="C68" s="60"/>
      <c r="D68" s="60"/>
      <c r="E68" s="60"/>
      <c r="F68" s="61"/>
      <c r="G68" s="164"/>
      <c r="H68" s="165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7"/>
      <c r="AB68" s="200"/>
      <c r="AC68" s="198"/>
      <c r="AD68" s="198"/>
      <c r="AE68" s="198"/>
      <c r="AF68" s="198"/>
      <c r="AG68" s="198"/>
      <c r="AH68" s="199"/>
    </row>
    <row r="69" spans="2:34" ht="20.25" customHeight="1" x14ac:dyDescent="0.35">
      <c r="B69" s="201" t="s">
        <v>55</v>
      </c>
      <c r="C69" s="202" t="s">
        <v>48</v>
      </c>
      <c r="D69" s="4"/>
      <c r="E69" s="4"/>
      <c r="F69" s="5"/>
      <c r="G69" s="140">
        <v>14</v>
      </c>
      <c r="H69" s="154" t="s">
        <v>56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179"/>
      <c r="AA69" s="180"/>
      <c r="AB69" s="146">
        <f>'[3]Publikasi '!J15</f>
        <v>5</v>
      </c>
      <c r="AC69" s="147"/>
      <c r="AD69" s="147"/>
      <c r="AE69" s="147"/>
      <c r="AF69" s="147"/>
      <c r="AG69" s="147"/>
      <c r="AH69" s="148"/>
    </row>
    <row r="70" spans="2:34" ht="20.25" customHeight="1" x14ac:dyDescent="0.35">
      <c r="B70" s="194"/>
      <c r="C70" s="49" t="s">
        <v>57</v>
      </c>
      <c r="D70" s="16"/>
      <c r="E70" s="16"/>
      <c r="F70" s="17"/>
      <c r="G70" s="140">
        <v>15</v>
      </c>
      <c r="H70" s="154" t="s">
        <v>58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179"/>
      <c r="AA70" s="180"/>
      <c r="AB70" s="146">
        <f>'[3]Publikasi '!I43</f>
        <v>0</v>
      </c>
      <c r="AC70" s="147"/>
      <c r="AD70" s="147"/>
      <c r="AE70" s="147"/>
      <c r="AF70" s="147"/>
      <c r="AG70" s="147"/>
      <c r="AH70" s="148"/>
    </row>
    <row r="71" spans="2:34" ht="20.25" customHeight="1" x14ac:dyDescent="0.35">
      <c r="B71" s="196"/>
      <c r="C71" s="195"/>
      <c r="D71" s="16"/>
      <c r="E71" s="16"/>
      <c r="F71" s="17"/>
      <c r="G71" s="140">
        <v>16</v>
      </c>
      <c r="H71" s="154" t="s">
        <v>59</v>
      </c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179"/>
      <c r="AA71" s="180"/>
      <c r="AB71" s="146">
        <f>'[3]Publikasi '!I66</f>
        <v>0</v>
      </c>
      <c r="AC71" s="147"/>
      <c r="AD71" s="147"/>
      <c r="AE71" s="147"/>
      <c r="AF71" s="147"/>
      <c r="AG71" s="147"/>
      <c r="AH71" s="148"/>
    </row>
    <row r="72" spans="2:34" ht="20.25" customHeight="1" x14ac:dyDescent="0.35">
      <c r="B72" s="196"/>
      <c r="C72" s="195"/>
      <c r="D72" s="16"/>
      <c r="E72" s="16"/>
      <c r="F72" s="17"/>
      <c r="G72" s="140">
        <v>17</v>
      </c>
      <c r="H72" s="154" t="s">
        <v>60</v>
      </c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179"/>
      <c r="AA72" s="180"/>
      <c r="AB72" s="146">
        <f>'[3]Publikasi '!G91</f>
        <v>0</v>
      </c>
      <c r="AC72" s="147"/>
      <c r="AD72" s="147"/>
      <c r="AE72" s="147"/>
      <c r="AF72" s="147"/>
      <c r="AG72" s="147"/>
      <c r="AH72" s="148"/>
    </row>
    <row r="73" spans="2:34" ht="16.5" customHeight="1" x14ac:dyDescent="0.35">
      <c r="B73" s="196"/>
      <c r="C73" s="195"/>
      <c r="D73" s="16"/>
      <c r="E73" s="16"/>
      <c r="F73" s="17"/>
      <c r="G73" s="204">
        <v>18</v>
      </c>
      <c r="H73" s="205" t="s">
        <v>61</v>
      </c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7"/>
      <c r="AA73" s="208"/>
      <c r="AB73" s="146">
        <f>'[3]Publikasi '!F109+'[3]Publikasi '!F127+'[3]Publikasi '!F145+'[3]Publikasi '!G163</f>
        <v>0</v>
      </c>
      <c r="AC73" s="147"/>
      <c r="AD73" s="147"/>
      <c r="AE73" s="147"/>
      <c r="AF73" s="147"/>
      <c r="AG73" s="147"/>
      <c r="AH73" s="148"/>
    </row>
    <row r="74" spans="2:34" ht="18" customHeight="1" x14ac:dyDescent="0.35">
      <c r="B74" s="181"/>
      <c r="C74" s="16"/>
      <c r="D74" s="16"/>
      <c r="E74" s="16"/>
      <c r="F74" s="17"/>
      <c r="G74" s="131"/>
      <c r="H74" s="175" t="s">
        <v>62</v>
      </c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76"/>
      <c r="AA74" s="177"/>
      <c r="AB74" s="146"/>
      <c r="AC74" s="147"/>
      <c r="AD74" s="147"/>
      <c r="AE74" s="147"/>
      <c r="AF74" s="147"/>
      <c r="AG74" s="147"/>
      <c r="AH74" s="148"/>
    </row>
    <row r="75" spans="2:34" ht="16.5" customHeight="1" x14ac:dyDescent="0.35">
      <c r="B75" s="181"/>
      <c r="C75" s="16"/>
      <c r="D75" s="16"/>
      <c r="E75" s="16"/>
      <c r="F75" s="17"/>
      <c r="G75" s="155">
        <v>19</v>
      </c>
      <c r="H75" s="210" t="s">
        <v>63</v>
      </c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2"/>
      <c r="AB75" s="213">
        <f>SUM(AB69:AH74)</f>
        <v>5</v>
      </c>
      <c r="AC75" s="214"/>
      <c r="AD75" s="214"/>
      <c r="AE75" s="214"/>
      <c r="AF75" s="214"/>
      <c r="AG75" s="214"/>
      <c r="AH75" s="215"/>
    </row>
    <row r="76" spans="2:34" ht="6" customHeight="1" x14ac:dyDescent="0.35">
      <c r="B76" s="59"/>
      <c r="C76" s="60"/>
      <c r="D76" s="60"/>
      <c r="E76" s="60"/>
      <c r="F76" s="61"/>
      <c r="G76" s="164"/>
      <c r="H76" s="210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2"/>
      <c r="AB76" s="216"/>
      <c r="AC76" s="217"/>
      <c r="AD76" s="217"/>
      <c r="AE76" s="217"/>
      <c r="AF76" s="217"/>
      <c r="AG76" s="217"/>
      <c r="AH76" s="218"/>
    </row>
    <row r="77" spans="2:34" ht="6" customHeight="1" x14ac:dyDescent="0.35">
      <c r="B77" s="181"/>
      <c r="C77" s="16"/>
      <c r="D77" s="16"/>
      <c r="E77" s="16"/>
      <c r="F77" s="17"/>
      <c r="G77" s="185">
        <v>20</v>
      </c>
      <c r="H77" s="219" t="s">
        <v>64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1"/>
      <c r="AB77" s="146">
        <f>'[3]Pengembangan Ilmu'!G14</f>
        <v>12</v>
      </c>
      <c r="AC77" s="147"/>
      <c r="AD77" s="147"/>
      <c r="AE77" s="147"/>
      <c r="AF77" s="147"/>
      <c r="AG77" s="147"/>
      <c r="AH77" s="148"/>
    </row>
    <row r="78" spans="2:34" ht="16.5" customHeight="1" x14ac:dyDescent="0.35">
      <c r="B78" s="222" t="s">
        <v>65</v>
      </c>
      <c r="C78" s="195" t="s">
        <v>33</v>
      </c>
      <c r="D78" s="195"/>
      <c r="E78" s="195"/>
      <c r="F78" s="223"/>
      <c r="G78" s="190"/>
      <c r="H78" s="219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1"/>
      <c r="AB78" s="146"/>
      <c r="AC78" s="147"/>
      <c r="AD78" s="147"/>
      <c r="AE78" s="147"/>
      <c r="AF78" s="147"/>
      <c r="AG78" s="147"/>
      <c r="AH78" s="148"/>
    </row>
    <row r="79" spans="2:34" ht="20.25" customHeight="1" x14ac:dyDescent="0.35">
      <c r="B79" s="224"/>
      <c r="C79" s="195" t="s">
        <v>66</v>
      </c>
      <c r="D79" s="195"/>
      <c r="E79" s="195"/>
      <c r="F79" s="223"/>
      <c r="G79" s="140">
        <v>21</v>
      </c>
      <c r="H79" s="154" t="s">
        <v>67</v>
      </c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80"/>
      <c r="AB79" s="146">
        <f>'[3]Pengembangan Ilmu'!I87</f>
        <v>20.25</v>
      </c>
      <c r="AC79" s="147"/>
      <c r="AD79" s="147"/>
      <c r="AE79" s="147"/>
      <c r="AF79" s="147"/>
      <c r="AG79" s="147"/>
      <c r="AH79" s="148"/>
    </row>
    <row r="80" spans="2:34" ht="17.25" customHeight="1" x14ac:dyDescent="0.35">
      <c r="B80" s="224"/>
      <c r="C80" s="195" t="s">
        <v>68</v>
      </c>
      <c r="D80" s="195"/>
      <c r="E80" s="195"/>
      <c r="F80" s="223"/>
      <c r="G80" s="155">
        <v>22</v>
      </c>
      <c r="H80" s="210" t="s">
        <v>69</v>
      </c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2"/>
      <c r="AB80" s="200">
        <f>SUM(AB77:AH79)</f>
        <v>32.25</v>
      </c>
      <c r="AC80" s="198"/>
      <c r="AD80" s="198"/>
      <c r="AE80" s="198"/>
      <c r="AF80" s="198"/>
      <c r="AG80" s="198"/>
      <c r="AH80" s="199"/>
    </row>
    <row r="81" spans="2:34" ht="6" customHeight="1" x14ac:dyDescent="0.35">
      <c r="B81" s="225"/>
      <c r="C81" s="226"/>
      <c r="D81" s="226"/>
      <c r="E81" s="226"/>
      <c r="F81" s="227"/>
      <c r="G81" s="164"/>
      <c r="H81" s="210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2"/>
      <c r="AB81" s="200"/>
      <c r="AC81" s="198"/>
      <c r="AD81" s="198"/>
      <c r="AE81" s="198"/>
      <c r="AF81" s="198"/>
      <c r="AG81" s="198"/>
      <c r="AH81" s="199"/>
    </row>
    <row r="82" spans="2:34" ht="6" customHeight="1" x14ac:dyDescent="0.35">
      <c r="B82" s="138"/>
      <c r="C82" s="228"/>
      <c r="D82" s="16"/>
      <c r="E82" s="16"/>
      <c r="F82" s="17"/>
      <c r="G82" s="17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73"/>
    </row>
    <row r="83" spans="2:34" ht="15.75" customHeight="1" x14ac:dyDescent="0.35">
      <c r="B83" s="178" t="s">
        <v>70</v>
      </c>
      <c r="C83" s="49" t="s">
        <v>71</v>
      </c>
      <c r="D83" s="16"/>
      <c r="E83" s="16"/>
      <c r="F83" s="17"/>
      <c r="G83" s="229" t="s">
        <v>72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1"/>
    </row>
    <row r="84" spans="2:34" ht="15" customHeight="1" x14ac:dyDescent="0.35">
      <c r="B84" s="181"/>
      <c r="C84" s="232" t="s">
        <v>73</v>
      </c>
      <c r="D84" s="16"/>
      <c r="E84" s="16"/>
      <c r="F84" s="17"/>
      <c r="G84" s="229" t="s">
        <v>74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1"/>
    </row>
    <row r="85" spans="2:34" ht="15.75" customHeight="1" x14ac:dyDescent="0.35">
      <c r="B85" s="181"/>
      <c r="C85" s="16"/>
      <c r="D85" s="16"/>
      <c r="E85" s="16"/>
      <c r="F85" s="17"/>
      <c r="G85" s="229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</row>
    <row r="86" spans="2:34" ht="15" customHeight="1" x14ac:dyDescent="0.35">
      <c r="B86" s="181"/>
      <c r="C86" s="16"/>
      <c r="D86" s="16"/>
      <c r="E86" s="16"/>
      <c r="F86" s="17"/>
      <c r="G86" s="229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1"/>
    </row>
    <row r="87" spans="2:34" ht="6" customHeight="1" x14ac:dyDescent="0.35">
      <c r="B87" s="181"/>
      <c r="C87" s="16"/>
      <c r="D87" s="16"/>
      <c r="E87" s="16"/>
      <c r="F87" s="17"/>
      <c r="G87" s="233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5"/>
    </row>
    <row r="88" spans="2:34" ht="15" customHeight="1" x14ac:dyDescent="0.35">
      <c r="B88" s="181"/>
      <c r="C88" s="16"/>
      <c r="D88" s="16"/>
      <c r="E88" s="16"/>
      <c r="F88" s="17"/>
      <c r="G88" s="236" t="s">
        <v>94</v>
      </c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8"/>
    </row>
    <row r="89" spans="2:34" ht="8.25" customHeight="1" x14ac:dyDescent="0.35">
      <c r="B89" s="181"/>
      <c r="C89" s="16"/>
      <c r="D89" s="16"/>
      <c r="E89" s="16"/>
      <c r="F89" s="17"/>
      <c r="G89" s="239"/>
      <c r="H89" s="240"/>
      <c r="I89" s="240"/>
      <c r="J89" s="240"/>
      <c r="K89" s="240"/>
      <c r="L89" s="240"/>
      <c r="M89" s="240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0"/>
      <c r="Y89" s="241"/>
      <c r="Z89" s="241"/>
      <c r="AA89" s="241"/>
      <c r="AB89" s="241"/>
      <c r="AC89" s="241"/>
      <c r="AD89" s="241"/>
      <c r="AE89" s="241"/>
      <c r="AF89" s="241"/>
      <c r="AG89" s="241"/>
      <c r="AH89" s="242"/>
    </row>
    <row r="90" spans="2:34" ht="18" customHeight="1" x14ac:dyDescent="0.35">
      <c r="B90" s="181"/>
      <c r="C90" s="16"/>
      <c r="D90" s="16"/>
      <c r="E90" s="16"/>
      <c r="F90" s="17"/>
      <c r="G90" s="239" t="s">
        <v>76</v>
      </c>
      <c r="H90" s="240"/>
      <c r="I90" s="240"/>
      <c r="J90" s="240"/>
      <c r="K90" s="240"/>
      <c r="L90" s="243"/>
      <c r="M90" s="240"/>
      <c r="N90" s="240" t="s">
        <v>14</v>
      </c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4"/>
    </row>
    <row r="91" spans="2:34" ht="15" customHeight="1" x14ac:dyDescent="0.35">
      <c r="B91" s="181"/>
      <c r="C91" s="16"/>
      <c r="D91" s="16"/>
      <c r="E91" s="16"/>
      <c r="F91" s="17"/>
      <c r="G91" s="239"/>
      <c r="H91" s="240"/>
      <c r="I91" s="240"/>
      <c r="J91" s="240"/>
      <c r="K91" s="240"/>
      <c r="L91" s="243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4"/>
    </row>
    <row r="92" spans="2:34" ht="15" customHeight="1" x14ac:dyDescent="0.35">
      <c r="B92" s="181"/>
      <c r="C92" s="16"/>
      <c r="D92" s="16"/>
      <c r="E92" s="16"/>
      <c r="F92" s="17"/>
      <c r="G92" s="239"/>
      <c r="H92" s="240"/>
      <c r="I92" s="240"/>
      <c r="J92" s="240"/>
      <c r="K92" s="240"/>
      <c r="L92" s="243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4"/>
    </row>
    <row r="93" spans="2:34" ht="15" customHeight="1" x14ac:dyDescent="0.35">
      <c r="B93" s="181"/>
      <c r="C93" s="16"/>
      <c r="D93" s="16"/>
      <c r="E93" s="16"/>
      <c r="F93" s="17"/>
      <c r="G93" s="239" t="s">
        <v>77</v>
      </c>
      <c r="H93" s="240"/>
      <c r="I93" s="240"/>
      <c r="J93" s="240"/>
      <c r="K93" s="240"/>
      <c r="L93" s="243"/>
      <c r="M93" s="240"/>
      <c r="N93" s="240" t="s">
        <v>86</v>
      </c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4"/>
    </row>
    <row r="94" spans="2:34" ht="12.75" customHeight="1" x14ac:dyDescent="0.35">
      <c r="B94" s="181"/>
      <c r="C94" s="16"/>
      <c r="D94" s="16"/>
      <c r="E94" s="16"/>
      <c r="F94" s="17"/>
      <c r="G94" s="239"/>
      <c r="H94" s="240"/>
      <c r="I94" s="240"/>
      <c r="J94" s="240"/>
      <c r="K94" s="240"/>
      <c r="L94" s="243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4"/>
    </row>
    <row r="95" spans="2:34" ht="12.75" customHeight="1" x14ac:dyDescent="0.35">
      <c r="B95" s="181"/>
      <c r="C95" s="16"/>
      <c r="D95" s="16"/>
      <c r="E95" s="16"/>
      <c r="F95" s="17"/>
      <c r="G95" s="65" t="s">
        <v>78</v>
      </c>
      <c r="H95" s="240"/>
      <c r="I95" s="240"/>
      <c r="J95" s="240"/>
      <c r="K95" s="240"/>
      <c r="L95" s="243"/>
      <c r="M95" s="240"/>
      <c r="N95" s="240" t="s">
        <v>88</v>
      </c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4"/>
    </row>
    <row r="96" spans="2:34" ht="7.5" customHeight="1" x14ac:dyDescent="0.35">
      <c r="B96" s="59"/>
      <c r="C96" s="60"/>
      <c r="D96" s="60"/>
      <c r="E96" s="60"/>
      <c r="F96" s="61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34"/>
    </row>
    <row r="97" spans="2:34" ht="6" customHeight="1" x14ac:dyDescent="0.35">
      <c r="B97" s="3"/>
      <c r="C97" s="4"/>
      <c r="D97" s="4"/>
      <c r="E97" s="4"/>
      <c r="F97" s="4"/>
      <c r="G97" s="17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73"/>
    </row>
    <row r="98" spans="2:34" ht="20.25" customHeight="1" x14ac:dyDescent="0.35">
      <c r="B98" s="196" t="s">
        <v>80</v>
      </c>
      <c r="C98" s="195" t="s">
        <v>81</v>
      </c>
      <c r="D98" s="245"/>
      <c r="E98" s="16"/>
      <c r="F98" s="16"/>
      <c r="G98" s="246" t="s">
        <v>82</v>
      </c>
      <c r="H98" s="247" t="s">
        <v>83</v>
      </c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8"/>
    </row>
    <row r="99" spans="2:34" ht="20.25" customHeight="1" x14ac:dyDescent="0.35">
      <c r="B99" s="196"/>
      <c r="C99" s="195"/>
      <c r="D99" s="245"/>
      <c r="E99" s="16"/>
      <c r="F99" s="16"/>
      <c r="G99" s="249" t="s">
        <v>84</v>
      </c>
      <c r="H99" s="65" t="s">
        <v>85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26"/>
    </row>
    <row r="100" spans="2:34" ht="6" customHeight="1" x14ac:dyDescent="0.35">
      <c r="B100" s="59"/>
      <c r="C100" s="60"/>
      <c r="D100" s="60"/>
      <c r="E100" s="60"/>
      <c r="F100" s="60"/>
      <c r="G100" s="250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2"/>
    </row>
    <row r="101" spans="2:34" ht="20.25" customHeight="1" x14ac:dyDescent="0.35">
      <c r="G101" s="253"/>
      <c r="H101" s="253"/>
      <c r="I101" s="253"/>
      <c r="J101" s="253"/>
      <c r="K101" s="253"/>
      <c r="L101" s="253"/>
      <c r="M101" s="253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3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53"/>
      <c r="H104" s="253"/>
      <c r="I104" s="253"/>
      <c r="J104" s="253"/>
      <c r="K104" s="253"/>
      <c r="N104" s="255"/>
    </row>
    <row r="105" spans="2:34" ht="20.25" customHeight="1" x14ac:dyDescent="0.35">
      <c r="G105" s="253"/>
      <c r="H105" s="253"/>
      <c r="I105" s="253"/>
      <c r="J105" s="253"/>
      <c r="K105" s="253"/>
      <c r="L105" s="255"/>
    </row>
    <row r="106" spans="2:34" ht="20.25" customHeight="1" x14ac:dyDescent="0.35">
      <c r="G106" s="253"/>
      <c r="H106" s="253"/>
      <c r="I106" s="253"/>
      <c r="J106" s="253"/>
      <c r="K106" s="253"/>
      <c r="L106" s="255"/>
    </row>
    <row r="107" spans="2:34" ht="20.25" customHeight="1" x14ac:dyDescent="0.35">
      <c r="G107" s="253"/>
      <c r="H107" s="253"/>
      <c r="I107" s="253"/>
      <c r="J107" s="253"/>
      <c r="K107" s="253"/>
      <c r="L107" s="255"/>
    </row>
    <row r="108" spans="2:34" ht="20.25" customHeight="1" x14ac:dyDescent="0.35">
      <c r="G108" s="253"/>
      <c r="H108" s="253"/>
      <c r="I108" s="253"/>
      <c r="J108" s="253"/>
      <c r="K108" s="253"/>
      <c r="N108" s="255"/>
    </row>
    <row r="109" spans="2:34" ht="20.25" customHeight="1" x14ac:dyDescent="0.35">
      <c r="G109" s="253"/>
      <c r="H109" s="253"/>
      <c r="I109" s="253"/>
      <c r="J109" s="253"/>
      <c r="K109" s="253"/>
      <c r="L109" s="255"/>
    </row>
    <row r="110" spans="2:34" ht="20.25" customHeight="1" x14ac:dyDescent="0.35">
      <c r="G110" s="253"/>
      <c r="H110" s="253"/>
      <c r="I110" s="253"/>
      <c r="J110" s="253"/>
      <c r="K110" s="253"/>
      <c r="N110" s="255"/>
    </row>
    <row r="111" spans="2:34" ht="6" customHeight="1" x14ac:dyDescent="0.35"/>
    <row r="123" spans="2:34" ht="6" customHeight="1" x14ac:dyDescent="0.35"/>
    <row r="124" spans="2:34" ht="20.25" customHeight="1" x14ac:dyDescent="0.35"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</row>
    <row r="125" spans="2:34" x14ac:dyDescent="0.35">
      <c r="B125" s="253"/>
      <c r="C125" s="253"/>
      <c r="D125" s="253"/>
      <c r="E125" s="253"/>
      <c r="F125" s="253"/>
      <c r="G125" s="253"/>
      <c r="H125" s="253"/>
    </row>
    <row r="126" spans="2:34" ht="20.25" customHeight="1" x14ac:dyDescent="0.35">
      <c r="B126" s="255"/>
      <c r="C126" s="257"/>
      <c r="D126" s="257"/>
      <c r="E126" s="257"/>
      <c r="F126" s="257"/>
      <c r="G126" s="257"/>
      <c r="H126" s="258"/>
      <c r="I126" s="259"/>
    </row>
    <row r="127" spans="2:34" ht="12" customHeight="1" x14ac:dyDescent="0.35">
      <c r="B127" s="255"/>
      <c r="C127" s="257"/>
      <c r="D127" s="257"/>
      <c r="E127" s="257"/>
      <c r="F127" s="257"/>
      <c r="G127" s="257"/>
      <c r="H127" s="258"/>
    </row>
    <row r="128" spans="2:34" ht="20.25" customHeight="1" x14ac:dyDescent="0.35">
      <c r="B128" s="255"/>
      <c r="C128" s="257"/>
      <c r="D128" s="257"/>
      <c r="E128" s="257"/>
      <c r="F128" s="257"/>
      <c r="G128" s="257"/>
      <c r="H128" s="258"/>
      <c r="I128" s="259"/>
    </row>
    <row r="129" spans="2:9" ht="12" customHeight="1" x14ac:dyDescent="0.35">
      <c r="B129" s="255"/>
      <c r="C129" s="257"/>
      <c r="D129" s="257"/>
      <c r="E129" s="257"/>
      <c r="F129" s="257"/>
      <c r="G129" s="257"/>
      <c r="H129" s="258"/>
    </row>
    <row r="130" spans="2:9" ht="20.25" customHeight="1" x14ac:dyDescent="0.35">
      <c r="B130" s="255"/>
      <c r="C130" s="257"/>
      <c r="D130" s="257"/>
      <c r="E130" s="257"/>
      <c r="F130" s="257"/>
      <c r="G130" s="257"/>
      <c r="H130" s="258"/>
      <c r="I130" s="259"/>
    </row>
    <row r="131" spans="2:9" ht="12" customHeight="1" x14ac:dyDescent="0.35">
      <c r="B131" s="255"/>
      <c r="C131" s="257"/>
      <c r="D131" s="257"/>
      <c r="E131" s="257"/>
      <c r="F131" s="257"/>
      <c r="G131" s="257"/>
      <c r="H131" s="258"/>
    </row>
    <row r="132" spans="2:9" ht="20.25" customHeight="1" x14ac:dyDescent="0.35">
      <c r="B132" s="255"/>
      <c r="C132" s="257"/>
      <c r="D132" s="257"/>
      <c r="E132" s="257"/>
      <c r="F132" s="257"/>
      <c r="G132" s="257"/>
      <c r="H132" s="258"/>
      <c r="I132" s="259"/>
    </row>
    <row r="133" spans="2:9" ht="12" customHeight="1" x14ac:dyDescent="0.35">
      <c r="B133" s="253"/>
      <c r="C133" s="253"/>
      <c r="D133" s="253"/>
      <c r="E133" s="253"/>
      <c r="F133" s="253"/>
      <c r="G133" s="253"/>
    </row>
    <row r="134" spans="2:9" ht="20.25" customHeight="1" x14ac:dyDescent="0.35">
      <c r="B134" s="253"/>
      <c r="C134" s="253"/>
      <c r="D134" s="253"/>
      <c r="E134" s="253"/>
      <c r="F134" s="253"/>
      <c r="G134" s="253"/>
      <c r="I134" s="259"/>
    </row>
    <row r="135" spans="2:9" ht="12" customHeight="1" x14ac:dyDescent="0.35">
      <c r="I135" s="259"/>
    </row>
    <row r="136" spans="2:9" ht="20.25" customHeight="1" x14ac:dyDescent="0.35">
      <c r="B136" s="253"/>
      <c r="C136" s="253"/>
      <c r="D136" s="253"/>
      <c r="E136" s="253"/>
      <c r="F136" s="253"/>
      <c r="I136" s="259"/>
    </row>
    <row r="137" spans="2:9" ht="12" customHeight="1" x14ac:dyDescent="0.35">
      <c r="B137" s="253"/>
      <c r="C137" s="253"/>
      <c r="D137" s="253"/>
      <c r="E137" s="253"/>
      <c r="F137" s="253"/>
      <c r="I137" s="259"/>
    </row>
    <row r="138" spans="2:9" ht="20.25" customHeight="1" x14ac:dyDescent="0.35">
      <c r="B138" s="253"/>
      <c r="C138" s="253"/>
      <c r="D138" s="253"/>
      <c r="E138" s="253"/>
      <c r="F138" s="253"/>
      <c r="I138" s="259"/>
    </row>
    <row r="139" spans="2:9" ht="12" customHeight="1" x14ac:dyDescent="0.35">
      <c r="B139" s="253"/>
      <c r="C139" s="253"/>
      <c r="D139" s="253"/>
      <c r="E139" s="253"/>
      <c r="F139" s="253"/>
      <c r="I139" s="259"/>
    </row>
    <row r="140" spans="2:9" ht="20.25" customHeight="1" x14ac:dyDescent="0.35">
      <c r="B140" s="253"/>
      <c r="C140" s="253"/>
      <c r="D140" s="253"/>
      <c r="E140" s="253"/>
      <c r="F140" s="253"/>
      <c r="I140" s="25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53"/>
      <c r="C145" s="253"/>
      <c r="D145" s="253"/>
      <c r="E145" s="253"/>
      <c r="F145" s="253"/>
      <c r="I145" s="259"/>
    </row>
    <row r="146" spans="2:34" ht="6" customHeight="1" x14ac:dyDescent="0.35"/>
    <row r="147" spans="2:34" ht="6" customHeight="1" x14ac:dyDescent="0.35"/>
    <row r="148" spans="2:34" x14ac:dyDescent="0.35">
      <c r="B148" s="260"/>
      <c r="C148" s="253"/>
      <c r="I148" s="25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53"/>
    </row>
    <row r="152" spans="2:34" ht="6" customHeight="1" x14ac:dyDescent="0.35"/>
    <row r="154" spans="2:34" ht="20.25" customHeight="1" x14ac:dyDescent="0.35"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57"/>
      <c r="AE154" s="257"/>
      <c r="AF154" s="257"/>
      <c r="AG154" s="257"/>
      <c r="AH154" s="258"/>
    </row>
    <row r="155" spans="2:34" ht="20.25" customHeight="1" x14ac:dyDescent="0.35"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57"/>
      <c r="AE155" s="257"/>
      <c r="AF155" s="257"/>
      <c r="AG155" s="257"/>
      <c r="AH155" s="258"/>
    </row>
    <row r="156" spans="2:34" ht="20.25" customHeight="1" x14ac:dyDescent="0.35"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8"/>
    </row>
    <row r="157" spans="2:34" ht="20.25" customHeight="1" x14ac:dyDescent="0.35"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8"/>
    </row>
    <row r="158" spans="2:34" x14ac:dyDescent="0.35"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4585-E6CE-420A-A96A-F6B74D3D9D65}">
  <sheetPr>
    <tabColor theme="1"/>
  </sheetPr>
  <dimension ref="B2:AH158"/>
  <sheetViews>
    <sheetView showGridLines="0" topLeftCell="A59" zoomScale="75" zoomScaleNormal="75" workbookViewId="0">
      <selection activeCell="F86" sqref="F86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'[2]Form P2KB 01'!V7:X8</f>
        <v>2</v>
      </c>
      <c r="W7" s="13"/>
      <c r="X7" s="34"/>
      <c r="Y7" s="35">
        <f>'[2]Form P2KB 01'!Y7:AA8</f>
        <v>0</v>
      </c>
      <c r="Z7" s="36"/>
      <c r="AA7" s="37"/>
      <c r="AB7" s="35">
        <f>'[2]Form P2KB 01'!AB7:AD8</f>
        <v>1</v>
      </c>
      <c r="AC7" s="36"/>
      <c r="AD7" s="37"/>
      <c r="AE7" s="35">
        <f>'[2]Form P2KB 01'!AE7:AG8</f>
        <v>7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f>'[2]Form P2KB 01'!Z10</f>
        <v>7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1</v>
      </c>
      <c r="AG10" s="52">
        <f>'[2]Form P2KB 01'!AG10</f>
        <v>7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0</v>
      </c>
      <c r="L13" s="71">
        <f>'[2]Form P2KB 01'!L13</f>
        <v>0</v>
      </c>
      <c r="M13" s="71">
        <f>'[2]Form P2KB 01'!M13</f>
        <v>0</v>
      </c>
      <c r="N13" s="71">
        <f>'[2]Form P2KB 01'!N13</f>
        <v>0</v>
      </c>
      <c r="O13" s="71">
        <f>'[2]Form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'[2]Form P2KB 01'!F16</f>
        <v>1</v>
      </c>
      <c r="G16" s="70">
        <f>'[2]Form P2KB 01'!G16</f>
        <v>3</v>
      </c>
      <c r="H16" s="70">
        <f>'[2]Form P2KB 01'!H16</f>
        <v>4</v>
      </c>
      <c r="I16" s="85"/>
      <c r="J16" s="70">
        <f>'[2]Form P2KB 01'!J16</f>
        <v>2</v>
      </c>
      <c r="K16" s="70">
        <f>'[2]Form P2KB 01'!K16</f>
        <v>0</v>
      </c>
      <c r="L16" s="70">
        <f>'[2]Form P2KB 01'!L16</f>
        <v>0</v>
      </c>
      <c r="M16" s="70">
        <f>'[2]Form P2KB 01'!M16</f>
        <v>5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0</v>
      </c>
      <c r="R16" s="70">
        <f>'[2]Form P2KB 01'!R16</f>
        <v>5</v>
      </c>
      <c r="S16" s="85"/>
      <c r="T16" s="70">
        <f>'[2]Form P2KB 01'!T16</f>
        <v>0</v>
      </c>
      <c r="U16" s="86">
        <f>'[2]Form P2KB 01'!U16:V16</f>
        <v>2</v>
      </c>
      <c r="V16" s="87"/>
      <c r="W16" s="86">
        <f>'[2]Form P2KB 01'!W16:X16</f>
        <v>4</v>
      </c>
      <c r="X16" s="87"/>
      <c r="Y16" s="86">
        <f>'[2]Form P2KB 01'!Y16:Z16</f>
        <v>0</v>
      </c>
      <c r="Z16" s="87"/>
      <c r="AA16" s="86">
        <f>'[2]Form P2KB 01'!AA16:AB16</f>
        <v>4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'[2]Form P2KB 01'!F18:AG19</f>
        <v>Sukamto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'[2]Form P2KB 01'!F20:AH21</f>
        <v>Madiun / 14 Januari 1968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 t="str">
        <f>'[2]Form P2KB 01'!F22</f>
        <v>14 Januari 1968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'[2]Form P2KB 01'!F23:AH24</f>
        <v>Alergi Imunologi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261">
        <v>44575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1"/>
      <c r="C27" s="102"/>
      <c r="D27" s="83"/>
      <c r="E27" s="84"/>
      <c r="F27" s="91" t="s">
        <v>89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">
        <v>93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">
        <v>91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">
        <v>90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'[2]Form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v>16810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'[2]Form P2KB 01'!F39:AH40</f>
        <v>021-3141160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 t="str">
        <f>'[2]Form P2KB 01'!F41:AH42</f>
        <v>021-3904546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>
        <f>'[2]Form P2KB 01'!F43:AH44</f>
        <v>8121822526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'[2]Form P2KB 01'!F45:AH47</f>
        <v>sukamto_koesnoe@yahoo.com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3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4" ht="6" customHeight="1" x14ac:dyDescent="0.35">
      <c r="B49" s="3"/>
      <c r="C49" s="4"/>
      <c r="D49" s="4"/>
      <c r="E49" s="4"/>
      <c r="F49" s="5"/>
      <c r="G49" s="11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15"/>
      <c r="AA49" s="65"/>
      <c r="AB49" s="116">
        <f>[2]Profesional!I19+[2]Profesional!H36</f>
        <v>100</v>
      </c>
      <c r="AC49" s="117"/>
      <c r="AD49" s="117"/>
      <c r="AE49" s="117"/>
      <c r="AF49" s="117"/>
      <c r="AG49" s="117"/>
      <c r="AH49" s="118"/>
    </row>
    <row r="50" spans="2:34" ht="16.5" customHeight="1" x14ac:dyDescent="0.35">
      <c r="B50" s="119" t="s">
        <v>32</v>
      </c>
      <c r="C50" s="120" t="s">
        <v>33</v>
      </c>
      <c r="D50" s="121"/>
      <c r="E50" s="121"/>
      <c r="F50" s="122"/>
      <c r="G50" s="123">
        <v>1</v>
      </c>
      <c r="H50" s="124" t="s">
        <v>34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65"/>
      <c r="AA50" s="126"/>
      <c r="AB50" s="127"/>
      <c r="AC50" s="128"/>
      <c r="AD50" s="128"/>
      <c r="AE50" s="128"/>
      <c r="AF50" s="128"/>
      <c r="AG50" s="128"/>
      <c r="AH50" s="129"/>
    </row>
    <row r="51" spans="2:34" ht="15.75" customHeight="1" x14ac:dyDescent="0.35">
      <c r="B51" s="130"/>
      <c r="C51" s="120" t="s">
        <v>35</v>
      </c>
      <c r="D51" s="121"/>
      <c r="E51" s="121"/>
      <c r="F51" s="122"/>
      <c r="G51" s="131"/>
      <c r="H51" s="132" t="s">
        <v>36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77"/>
      <c r="AA51" s="134"/>
      <c r="AB51" s="135"/>
      <c r="AC51" s="136"/>
      <c r="AD51" s="136"/>
      <c r="AE51" s="136"/>
      <c r="AF51" s="136"/>
      <c r="AG51" s="136"/>
      <c r="AH51" s="137"/>
    </row>
    <row r="52" spans="2:34" ht="20.25" customHeight="1" x14ac:dyDescent="0.35">
      <c r="B52" s="138"/>
      <c r="C52" s="139"/>
      <c r="D52" s="121"/>
      <c r="E52" s="121"/>
      <c r="F52" s="122"/>
      <c r="G52" s="140">
        <v>2</v>
      </c>
      <c r="H52" s="141" t="s">
        <v>37</v>
      </c>
      <c r="I52" s="14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  <c r="AA52" s="145"/>
      <c r="AB52" s="146">
        <f>[2]Profesional!H52</f>
        <v>4</v>
      </c>
      <c r="AC52" s="147"/>
      <c r="AD52" s="147"/>
      <c r="AE52" s="147"/>
      <c r="AF52" s="147"/>
      <c r="AG52" s="147"/>
      <c r="AH52" s="148"/>
    </row>
    <row r="53" spans="2:34" ht="20.25" customHeight="1" x14ac:dyDescent="0.35">
      <c r="B53" s="138"/>
      <c r="C53" s="139"/>
      <c r="D53" s="121"/>
      <c r="E53" s="121"/>
      <c r="F53" s="122"/>
      <c r="G53" s="149">
        <v>3</v>
      </c>
      <c r="H53" s="141" t="s">
        <v>38</v>
      </c>
      <c r="I53" s="14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50"/>
      <c r="V53" s="150"/>
      <c r="W53" s="150"/>
      <c r="X53" s="150"/>
      <c r="Y53" s="150"/>
      <c r="Z53" s="144"/>
      <c r="AA53" s="145"/>
      <c r="AB53" s="146">
        <f>[2]Profesional!I92</f>
        <v>0</v>
      </c>
      <c r="AC53" s="147"/>
      <c r="AD53" s="147"/>
      <c r="AE53" s="147"/>
      <c r="AF53" s="147"/>
      <c r="AG53" s="147"/>
      <c r="AH53" s="148"/>
    </row>
    <row r="54" spans="2:34" ht="20.25" customHeight="1" x14ac:dyDescent="0.35">
      <c r="B54" s="138"/>
      <c r="C54" s="151"/>
      <c r="D54" s="152"/>
      <c r="E54" s="152"/>
      <c r="F54" s="153"/>
      <c r="G54" s="149">
        <v>4</v>
      </c>
      <c r="H54" s="154" t="s">
        <v>39</v>
      </c>
      <c r="I54" s="142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50"/>
      <c r="V54" s="150"/>
      <c r="W54" s="150"/>
      <c r="X54" s="150"/>
      <c r="Y54" s="150"/>
      <c r="Z54" s="144"/>
      <c r="AA54" s="145"/>
      <c r="AB54" s="146">
        <f>[2]Profesional!G106+[2]Profesional!G120+[2]Profesional!G134+[2]Profesional!H147</f>
        <v>110</v>
      </c>
      <c r="AC54" s="147"/>
      <c r="AD54" s="147"/>
      <c r="AE54" s="147"/>
      <c r="AF54" s="147"/>
      <c r="AG54" s="147"/>
      <c r="AH54" s="148"/>
    </row>
    <row r="55" spans="2:34" ht="17.25" customHeight="1" x14ac:dyDescent="0.35">
      <c r="B55" s="138"/>
      <c r="C55" s="139"/>
      <c r="D55" s="121"/>
      <c r="E55" s="121"/>
      <c r="F55" s="122"/>
      <c r="G55" s="155">
        <v>5</v>
      </c>
      <c r="H55" s="156" t="s">
        <v>40</v>
      </c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8"/>
      <c r="AB55" s="159">
        <f>SUM(AB49:AH54)</f>
        <v>214</v>
      </c>
      <c r="AC55" s="160"/>
      <c r="AD55" s="160"/>
      <c r="AE55" s="160"/>
      <c r="AF55" s="160"/>
      <c r="AG55" s="160"/>
      <c r="AH55" s="161"/>
    </row>
    <row r="56" spans="2:34" ht="3.75" customHeight="1" x14ac:dyDescent="0.35">
      <c r="B56" s="59"/>
      <c r="C56" s="162"/>
      <c r="D56" s="162"/>
      <c r="E56" s="162"/>
      <c r="F56" s="163"/>
      <c r="G56" s="164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7"/>
      <c r="AB56" s="168"/>
      <c r="AC56" s="169"/>
      <c r="AD56" s="169"/>
      <c r="AE56" s="169"/>
      <c r="AF56" s="169"/>
      <c r="AG56" s="169"/>
      <c r="AH56" s="170"/>
    </row>
    <row r="57" spans="2:34" ht="6" customHeight="1" x14ac:dyDescent="0.35">
      <c r="B57" s="3"/>
      <c r="C57" s="4"/>
      <c r="D57" s="4"/>
      <c r="E57" s="4"/>
      <c r="F57" s="5"/>
      <c r="G57" s="171"/>
      <c r="H57" s="17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73"/>
      <c r="AB57" s="146">
        <f>[2]Pembelajaran!H18</f>
        <v>64</v>
      </c>
      <c r="AC57" s="147"/>
      <c r="AD57" s="147"/>
      <c r="AE57" s="147"/>
      <c r="AF57" s="147"/>
      <c r="AG57" s="147"/>
      <c r="AH57" s="148"/>
    </row>
    <row r="58" spans="2:34" ht="20.25" customHeight="1" x14ac:dyDescent="0.35">
      <c r="B58" s="174" t="s">
        <v>41</v>
      </c>
      <c r="C58" s="49" t="s">
        <v>33</v>
      </c>
      <c r="D58" s="16"/>
      <c r="E58" s="16"/>
      <c r="F58" s="17"/>
      <c r="G58" s="131">
        <v>6</v>
      </c>
      <c r="H58" s="175" t="s">
        <v>42</v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7"/>
      <c r="AB58" s="146"/>
      <c r="AC58" s="147"/>
      <c r="AD58" s="147"/>
      <c r="AE58" s="147"/>
      <c r="AF58" s="147"/>
      <c r="AG58" s="147"/>
      <c r="AH58" s="148"/>
    </row>
    <row r="59" spans="2:34" ht="20.25" customHeight="1" x14ac:dyDescent="0.35">
      <c r="B59" s="178"/>
      <c r="C59" s="49" t="s">
        <v>43</v>
      </c>
      <c r="D59" s="16"/>
      <c r="E59" s="16"/>
      <c r="F59" s="17"/>
      <c r="G59" s="140">
        <v>7</v>
      </c>
      <c r="H59" s="154" t="s">
        <v>44</v>
      </c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80"/>
      <c r="AB59" s="146">
        <f>[2]Pembelajaran!G83+[2]Pembelajaran!G119</f>
        <v>0</v>
      </c>
      <c r="AC59" s="147"/>
      <c r="AD59" s="147"/>
      <c r="AE59" s="147"/>
      <c r="AF59" s="147"/>
      <c r="AG59" s="147"/>
      <c r="AH59" s="148"/>
    </row>
    <row r="60" spans="2:34" ht="18.75" customHeight="1" x14ac:dyDescent="0.35">
      <c r="B60" s="181"/>
      <c r="C60" s="16"/>
      <c r="D60" s="16"/>
      <c r="E60" s="16"/>
      <c r="F60" s="17"/>
      <c r="G60" s="155">
        <v>8</v>
      </c>
      <c r="H60" s="156" t="s">
        <v>45</v>
      </c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8"/>
      <c r="AB60" s="182">
        <f>SUM(AB57:AH59)</f>
        <v>64</v>
      </c>
      <c r="AC60" s="183"/>
      <c r="AD60" s="183"/>
      <c r="AE60" s="183"/>
      <c r="AF60" s="183"/>
      <c r="AG60" s="183"/>
      <c r="AH60" s="184"/>
    </row>
    <row r="61" spans="2:34" ht="3.75" customHeight="1" x14ac:dyDescent="0.35">
      <c r="B61" s="59"/>
      <c r="C61" s="60"/>
      <c r="D61" s="60"/>
      <c r="E61" s="60"/>
      <c r="F61" s="61"/>
      <c r="G61" s="164"/>
      <c r="H61" s="165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7"/>
      <c r="AB61" s="182"/>
      <c r="AC61" s="183"/>
      <c r="AD61" s="183"/>
      <c r="AE61" s="183"/>
      <c r="AF61" s="183"/>
      <c r="AG61" s="183"/>
      <c r="AH61" s="184"/>
    </row>
    <row r="62" spans="2:34" ht="4.5" customHeight="1" x14ac:dyDescent="0.35">
      <c r="B62" s="3"/>
      <c r="C62" s="4"/>
      <c r="D62" s="4"/>
      <c r="E62" s="4"/>
      <c r="F62" s="5"/>
      <c r="G62" s="185">
        <v>9</v>
      </c>
      <c r="H62" s="186" t="s">
        <v>46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8"/>
      <c r="AB62" s="189">
        <f>'[2]Pengabdian Masy-Profesi'!I26</f>
        <v>0</v>
      </c>
      <c r="AC62" s="147"/>
      <c r="AD62" s="147"/>
      <c r="AE62" s="147"/>
      <c r="AF62" s="147"/>
      <c r="AG62" s="147"/>
      <c r="AH62" s="148"/>
    </row>
    <row r="63" spans="2:34" ht="16.5" customHeight="1" x14ac:dyDescent="0.35">
      <c r="B63" s="174" t="s">
        <v>47</v>
      </c>
      <c r="C63" s="49" t="s">
        <v>48</v>
      </c>
      <c r="D63" s="16"/>
      <c r="E63" s="16"/>
      <c r="F63" s="17"/>
      <c r="G63" s="190"/>
      <c r="H63" s="191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146"/>
      <c r="AC63" s="147"/>
      <c r="AD63" s="147"/>
      <c r="AE63" s="147"/>
      <c r="AF63" s="147"/>
      <c r="AG63" s="147"/>
      <c r="AH63" s="148"/>
    </row>
    <row r="64" spans="2:34" ht="18.75" customHeight="1" x14ac:dyDescent="0.35">
      <c r="B64" s="194"/>
      <c r="C64" s="49" t="s">
        <v>49</v>
      </c>
      <c r="D64" s="16"/>
      <c r="E64" s="16"/>
      <c r="F64" s="17"/>
      <c r="G64" s="140">
        <v>10</v>
      </c>
      <c r="H64" s="154" t="s">
        <v>50</v>
      </c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  <c r="AB64" s="146">
        <f>'[2]Pengabdian Masy-Profesi'!H54</f>
        <v>0</v>
      </c>
      <c r="AC64" s="147"/>
      <c r="AD64" s="147"/>
      <c r="AE64" s="147"/>
      <c r="AF64" s="147"/>
      <c r="AG64" s="147"/>
      <c r="AH64" s="148"/>
    </row>
    <row r="65" spans="2:34" ht="20.25" customHeight="1" x14ac:dyDescent="0.35">
      <c r="B65" s="194"/>
      <c r="C65" s="49" t="s">
        <v>51</v>
      </c>
      <c r="D65" s="16"/>
      <c r="E65" s="16"/>
      <c r="F65" s="17"/>
      <c r="G65" s="140">
        <v>11</v>
      </c>
      <c r="H65" s="154" t="s">
        <v>52</v>
      </c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80"/>
      <c r="AB65" s="146">
        <f>'[2]Pengabdian Masy-Profesi'!G89</f>
        <v>2</v>
      </c>
      <c r="AC65" s="147"/>
      <c r="AD65" s="147"/>
      <c r="AE65" s="147"/>
      <c r="AF65" s="147"/>
      <c r="AG65" s="147"/>
      <c r="AH65" s="148"/>
    </row>
    <row r="66" spans="2:34" ht="20.25" customHeight="1" x14ac:dyDescent="0.35">
      <c r="B66" s="181"/>
      <c r="C66" s="195"/>
      <c r="D66" s="16"/>
      <c r="E66" s="16"/>
      <c r="F66" s="17"/>
      <c r="G66" s="140">
        <v>12</v>
      </c>
      <c r="H66" s="154" t="s">
        <v>53</v>
      </c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80"/>
      <c r="AB66" s="146">
        <f>'[2]Pengabdian Masy-Profesi'!G113</f>
        <v>0</v>
      </c>
      <c r="AC66" s="147"/>
      <c r="AD66" s="147"/>
      <c r="AE66" s="147"/>
      <c r="AF66" s="147"/>
      <c r="AG66" s="147"/>
      <c r="AH66" s="148"/>
    </row>
    <row r="67" spans="2:34" ht="15" customHeight="1" x14ac:dyDescent="0.35">
      <c r="B67" s="196"/>
      <c r="C67" s="16"/>
      <c r="D67" s="16"/>
      <c r="E67" s="16"/>
      <c r="F67" s="17"/>
      <c r="G67" s="155">
        <v>13</v>
      </c>
      <c r="H67" s="156" t="s">
        <v>54</v>
      </c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8"/>
      <c r="AB67" s="197">
        <f>SUM(AB62:AH66)</f>
        <v>2</v>
      </c>
      <c r="AC67" s="198"/>
      <c r="AD67" s="198"/>
      <c r="AE67" s="198"/>
      <c r="AF67" s="198"/>
      <c r="AG67" s="198"/>
      <c r="AH67" s="199"/>
    </row>
    <row r="68" spans="2:34" ht="3.75" customHeight="1" x14ac:dyDescent="0.35">
      <c r="B68" s="59"/>
      <c r="C68" s="60"/>
      <c r="D68" s="60"/>
      <c r="E68" s="60"/>
      <c r="F68" s="61"/>
      <c r="G68" s="164"/>
      <c r="H68" s="165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7"/>
      <c r="AB68" s="200"/>
      <c r="AC68" s="198"/>
      <c r="AD68" s="198"/>
      <c r="AE68" s="198"/>
      <c r="AF68" s="198"/>
      <c r="AG68" s="198"/>
      <c r="AH68" s="199"/>
    </row>
    <row r="69" spans="2:34" ht="20.25" customHeight="1" x14ac:dyDescent="0.35">
      <c r="B69" s="201" t="s">
        <v>55</v>
      </c>
      <c r="C69" s="202" t="s">
        <v>48</v>
      </c>
      <c r="D69" s="4"/>
      <c r="E69" s="4"/>
      <c r="F69" s="5"/>
      <c r="G69" s="140">
        <v>14</v>
      </c>
      <c r="H69" s="154" t="s">
        <v>56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179"/>
      <c r="AA69" s="180"/>
      <c r="AB69" s="146">
        <f>'[2]Publikasi '!J15</f>
        <v>10</v>
      </c>
      <c r="AC69" s="147"/>
      <c r="AD69" s="147"/>
      <c r="AE69" s="147"/>
      <c r="AF69" s="147"/>
      <c r="AG69" s="147"/>
      <c r="AH69" s="148"/>
    </row>
    <row r="70" spans="2:34" ht="20.25" customHeight="1" x14ac:dyDescent="0.35">
      <c r="B70" s="194"/>
      <c r="C70" s="49" t="s">
        <v>57</v>
      </c>
      <c r="D70" s="16"/>
      <c r="E70" s="16"/>
      <c r="F70" s="17"/>
      <c r="G70" s="140">
        <v>15</v>
      </c>
      <c r="H70" s="154" t="s">
        <v>58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179"/>
      <c r="AA70" s="180"/>
      <c r="AB70" s="146">
        <f>'[2]Publikasi '!I43</f>
        <v>0</v>
      </c>
      <c r="AC70" s="147"/>
      <c r="AD70" s="147"/>
      <c r="AE70" s="147"/>
      <c r="AF70" s="147"/>
      <c r="AG70" s="147"/>
      <c r="AH70" s="148"/>
    </row>
    <row r="71" spans="2:34" ht="20.25" customHeight="1" x14ac:dyDescent="0.35">
      <c r="B71" s="196"/>
      <c r="C71" s="195"/>
      <c r="D71" s="16"/>
      <c r="E71" s="16"/>
      <c r="F71" s="17"/>
      <c r="G71" s="140">
        <v>16</v>
      </c>
      <c r="H71" s="154" t="s">
        <v>59</v>
      </c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179"/>
      <c r="AA71" s="180"/>
      <c r="AB71" s="146">
        <f>'[2]Publikasi '!I66</f>
        <v>0</v>
      </c>
      <c r="AC71" s="147"/>
      <c r="AD71" s="147"/>
      <c r="AE71" s="147"/>
      <c r="AF71" s="147"/>
      <c r="AG71" s="147"/>
      <c r="AH71" s="148"/>
    </row>
    <row r="72" spans="2:34" ht="20.25" customHeight="1" x14ac:dyDescent="0.35">
      <c r="B72" s="196"/>
      <c r="C72" s="195"/>
      <c r="D72" s="16"/>
      <c r="E72" s="16"/>
      <c r="F72" s="17"/>
      <c r="G72" s="140">
        <v>17</v>
      </c>
      <c r="H72" s="154" t="s">
        <v>60</v>
      </c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179"/>
      <c r="AA72" s="180"/>
      <c r="AB72" s="146">
        <f>'[2]Publikasi '!G91</f>
        <v>0</v>
      </c>
      <c r="AC72" s="147"/>
      <c r="AD72" s="147"/>
      <c r="AE72" s="147"/>
      <c r="AF72" s="147"/>
      <c r="AG72" s="147"/>
      <c r="AH72" s="148"/>
    </row>
    <row r="73" spans="2:34" ht="16.5" customHeight="1" x14ac:dyDescent="0.35">
      <c r="B73" s="196"/>
      <c r="C73" s="195"/>
      <c r="D73" s="16"/>
      <c r="E73" s="16"/>
      <c r="F73" s="17"/>
      <c r="G73" s="204">
        <v>18</v>
      </c>
      <c r="H73" s="205" t="s">
        <v>61</v>
      </c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7"/>
      <c r="AA73" s="208"/>
      <c r="AB73" s="146">
        <f>'[2]Publikasi '!F109+'[2]Publikasi '!F127+'[2]Publikasi '!F145+'[2]Publikasi '!G163</f>
        <v>0</v>
      </c>
      <c r="AC73" s="147"/>
      <c r="AD73" s="147"/>
      <c r="AE73" s="147"/>
      <c r="AF73" s="147"/>
      <c r="AG73" s="147"/>
      <c r="AH73" s="148"/>
    </row>
    <row r="74" spans="2:34" ht="18" customHeight="1" x14ac:dyDescent="0.35">
      <c r="B74" s="181"/>
      <c r="C74" s="16"/>
      <c r="D74" s="16"/>
      <c r="E74" s="16"/>
      <c r="F74" s="17"/>
      <c r="G74" s="131"/>
      <c r="H74" s="175" t="s">
        <v>62</v>
      </c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76"/>
      <c r="AA74" s="177"/>
      <c r="AB74" s="146"/>
      <c r="AC74" s="147"/>
      <c r="AD74" s="147"/>
      <c r="AE74" s="147"/>
      <c r="AF74" s="147"/>
      <c r="AG74" s="147"/>
      <c r="AH74" s="148"/>
    </row>
    <row r="75" spans="2:34" ht="16.5" customHeight="1" x14ac:dyDescent="0.35">
      <c r="B75" s="181"/>
      <c r="C75" s="16"/>
      <c r="D75" s="16"/>
      <c r="E75" s="16"/>
      <c r="F75" s="17"/>
      <c r="G75" s="155">
        <v>19</v>
      </c>
      <c r="H75" s="210" t="s">
        <v>63</v>
      </c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2"/>
      <c r="AB75" s="213">
        <f>SUM(AB69:AH74)</f>
        <v>10</v>
      </c>
      <c r="AC75" s="214"/>
      <c r="AD75" s="214"/>
      <c r="AE75" s="214"/>
      <c r="AF75" s="214"/>
      <c r="AG75" s="214"/>
      <c r="AH75" s="215"/>
    </row>
    <row r="76" spans="2:34" ht="6" customHeight="1" x14ac:dyDescent="0.35">
      <c r="B76" s="59"/>
      <c r="C76" s="60"/>
      <c r="D76" s="60"/>
      <c r="E76" s="60"/>
      <c r="F76" s="61"/>
      <c r="G76" s="164"/>
      <c r="H76" s="210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2"/>
      <c r="AB76" s="216"/>
      <c r="AC76" s="217"/>
      <c r="AD76" s="217"/>
      <c r="AE76" s="217"/>
      <c r="AF76" s="217"/>
      <c r="AG76" s="217"/>
      <c r="AH76" s="218"/>
    </row>
    <row r="77" spans="2:34" ht="6" customHeight="1" x14ac:dyDescent="0.35">
      <c r="B77" s="181"/>
      <c r="C77" s="16"/>
      <c r="D77" s="16"/>
      <c r="E77" s="16"/>
      <c r="F77" s="17"/>
      <c r="G77" s="185">
        <v>20</v>
      </c>
      <c r="H77" s="219" t="s">
        <v>64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1"/>
      <c r="AB77" s="146">
        <f>'[2]Pengembangan Ilmu'!G14</f>
        <v>36</v>
      </c>
      <c r="AC77" s="147"/>
      <c r="AD77" s="147"/>
      <c r="AE77" s="147"/>
      <c r="AF77" s="147"/>
      <c r="AG77" s="147"/>
      <c r="AH77" s="148"/>
    </row>
    <row r="78" spans="2:34" ht="16.5" customHeight="1" x14ac:dyDescent="0.35">
      <c r="B78" s="222" t="s">
        <v>65</v>
      </c>
      <c r="C78" s="195" t="s">
        <v>33</v>
      </c>
      <c r="D78" s="195"/>
      <c r="E78" s="195"/>
      <c r="F78" s="223"/>
      <c r="G78" s="190"/>
      <c r="H78" s="219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1"/>
      <c r="AB78" s="146"/>
      <c r="AC78" s="147"/>
      <c r="AD78" s="147"/>
      <c r="AE78" s="147"/>
      <c r="AF78" s="147"/>
      <c r="AG78" s="147"/>
      <c r="AH78" s="148"/>
    </row>
    <row r="79" spans="2:34" ht="20.25" customHeight="1" x14ac:dyDescent="0.35">
      <c r="B79" s="224"/>
      <c r="C79" s="195" t="s">
        <v>66</v>
      </c>
      <c r="D79" s="195"/>
      <c r="E79" s="195"/>
      <c r="F79" s="223"/>
      <c r="G79" s="140">
        <v>21</v>
      </c>
      <c r="H79" s="154" t="s">
        <v>67</v>
      </c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80"/>
      <c r="AB79" s="146">
        <f>'[2]Pengembangan Ilmu'!H82</f>
        <v>46.2</v>
      </c>
      <c r="AC79" s="147"/>
      <c r="AD79" s="147"/>
      <c r="AE79" s="147"/>
      <c r="AF79" s="147"/>
      <c r="AG79" s="147"/>
      <c r="AH79" s="148"/>
    </row>
    <row r="80" spans="2:34" ht="17.25" customHeight="1" x14ac:dyDescent="0.35">
      <c r="B80" s="224"/>
      <c r="C80" s="195" t="s">
        <v>68</v>
      </c>
      <c r="D80" s="195"/>
      <c r="E80" s="195"/>
      <c r="F80" s="223"/>
      <c r="G80" s="155">
        <v>22</v>
      </c>
      <c r="H80" s="210" t="s">
        <v>69</v>
      </c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2"/>
      <c r="AB80" s="200">
        <f>SUM(AB77:AH79)</f>
        <v>82.2</v>
      </c>
      <c r="AC80" s="198"/>
      <c r="AD80" s="198"/>
      <c r="AE80" s="198"/>
      <c r="AF80" s="198"/>
      <c r="AG80" s="198"/>
      <c r="AH80" s="199"/>
    </row>
    <row r="81" spans="2:34" ht="6" customHeight="1" x14ac:dyDescent="0.35">
      <c r="B81" s="225"/>
      <c r="C81" s="226"/>
      <c r="D81" s="226"/>
      <c r="E81" s="226"/>
      <c r="F81" s="227"/>
      <c r="G81" s="164"/>
      <c r="H81" s="210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2"/>
      <c r="AB81" s="200"/>
      <c r="AC81" s="198"/>
      <c r="AD81" s="198"/>
      <c r="AE81" s="198"/>
      <c r="AF81" s="198"/>
      <c r="AG81" s="198"/>
      <c r="AH81" s="199"/>
    </row>
    <row r="82" spans="2:34" ht="6" customHeight="1" x14ac:dyDescent="0.35">
      <c r="B82" s="138"/>
      <c r="C82" s="228"/>
      <c r="D82" s="16"/>
      <c r="E82" s="16"/>
      <c r="F82" s="17"/>
      <c r="G82" s="17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73"/>
    </row>
    <row r="83" spans="2:34" ht="15.75" customHeight="1" x14ac:dyDescent="0.35">
      <c r="B83" s="178" t="s">
        <v>70</v>
      </c>
      <c r="C83" s="49" t="s">
        <v>71</v>
      </c>
      <c r="D83" s="16"/>
      <c r="E83" s="16"/>
      <c r="F83" s="17"/>
      <c r="G83" s="229" t="s">
        <v>72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1"/>
    </row>
    <row r="84" spans="2:34" ht="15" customHeight="1" x14ac:dyDescent="0.35">
      <c r="B84" s="181"/>
      <c r="C84" s="232" t="s">
        <v>73</v>
      </c>
      <c r="D84" s="16"/>
      <c r="E84" s="16"/>
      <c r="F84" s="17"/>
      <c r="G84" s="229" t="s">
        <v>74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1"/>
    </row>
    <row r="85" spans="2:34" ht="15.75" customHeight="1" x14ac:dyDescent="0.35">
      <c r="B85" s="181"/>
      <c r="C85" s="16"/>
      <c r="D85" s="16"/>
      <c r="E85" s="16"/>
      <c r="F85" s="17"/>
      <c r="G85" s="229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</row>
    <row r="86" spans="2:34" ht="15" customHeight="1" x14ac:dyDescent="0.35">
      <c r="B86" s="181"/>
      <c r="C86" s="16"/>
      <c r="D86" s="16"/>
      <c r="E86" s="16"/>
      <c r="F86" s="17"/>
      <c r="G86" s="229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1"/>
    </row>
    <row r="87" spans="2:34" ht="6" customHeight="1" x14ac:dyDescent="0.35">
      <c r="B87" s="181"/>
      <c r="C87" s="16"/>
      <c r="D87" s="16"/>
      <c r="E87" s="16"/>
      <c r="F87" s="17"/>
      <c r="G87" s="233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5"/>
    </row>
    <row r="88" spans="2:34" ht="15" customHeight="1" x14ac:dyDescent="0.35">
      <c r="B88" s="181"/>
      <c r="C88" s="16"/>
      <c r="D88" s="16"/>
      <c r="E88" s="16"/>
      <c r="F88" s="17"/>
      <c r="G88" s="236" t="s">
        <v>87</v>
      </c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8"/>
    </row>
    <row r="89" spans="2:34" ht="8.25" customHeight="1" x14ac:dyDescent="0.35">
      <c r="B89" s="181"/>
      <c r="C89" s="16"/>
      <c r="D89" s="16"/>
      <c r="E89" s="16"/>
      <c r="F89" s="17"/>
      <c r="G89" s="239"/>
      <c r="H89" s="240"/>
      <c r="I89" s="240"/>
      <c r="J89" s="240"/>
      <c r="K89" s="240"/>
      <c r="L89" s="240"/>
      <c r="M89" s="240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0"/>
      <c r="Y89" s="241"/>
      <c r="Z89" s="241"/>
      <c r="AA89" s="241"/>
      <c r="AB89" s="241"/>
      <c r="AC89" s="241"/>
      <c r="AD89" s="241"/>
      <c r="AE89" s="241"/>
      <c r="AF89" s="241"/>
      <c r="AG89" s="241"/>
      <c r="AH89" s="242"/>
    </row>
    <row r="90" spans="2:34" ht="18" customHeight="1" x14ac:dyDescent="0.35">
      <c r="B90" s="181"/>
      <c r="C90" s="16"/>
      <c r="D90" s="16"/>
      <c r="E90" s="16"/>
      <c r="F90" s="17"/>
      <c r="G90" s="239" t="s">
        <v>76</v>
      </c>
      <c r="H90" s="240"/>
      <c r="I90" s="240"/>
      <c r="J90" s="240"/>
      <c r="K90" s="240"/>
      <c r="L90" s="243"/>
      <c r="M90" s="240"/>
      <c r="N90" s="240" t="s">
        <v>14</v>
      </c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4"/>
    </row>
    <row r="91" spans="2:34" ht="15" customHeight="1" x14ac:dyDescent="0.35">
      <c r="B91" s="181"/>
      <c r="C91" s="16"/>
      <c r="D91" s="16"/>
      <c r="E91" s="16"/>
      <c r="F91" s="17"/>
      <c r="G91" s="239"/>
      <c r="H91" s="240"/>
      <c r="I91" s="240"/>
      <c r="J91" s="240"/>
      <c r="K91" s="240"/>
      <c r="L91" s="243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4"/>
    </row>
    <row r="92" spans="2:34" ht="15" customHeight="1" x14ac:dyDescent="0.35">
      <c r="B92" s="181"/>
      <c r="C92" s="16"/>
      <c r="D92" s="16"/>
      <c r="E92" s="16"/>
      <c r="F92" s="17"/>
      <c r="G92" s="239"/>
      <c r="H92" s="240"/>
      <c r="I92" s="240"/>
      <c r="J92" s="240"/>
      <c r="K92" s="240"/>
      <c r="L92" s="243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4"/>
    </row>
    <row r="93" spans="2:34" ht="15" customHeight="1" x14ac:dyDescent="0.35">
      <c r="B93" s="181"/>
      <c r="C93" s="16"/>
      <c r="D93" s="16"/>
      <c r="E93" s="16"/>
      <c r="F93" s="17"/>
      <c r="G93" s="239" t="s">
        <v>77</v>
      </c>
      <c r="H93" s="240"/>
      <c r="I93" s="240"/>
      <c r="J93" s="240"/>
      <c r="K93" s="240"/>
      <c r="L93" s="243"/>
      <c r="M93" s="240"/>
      <c r="N93" s="240" t="s">
        <v>86</v>
      </c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4"/>
    </row>
    <row r="94" spans="2:34" ht="12.75" customHeight="1" x14ac:dyDescent="0.35">
      <c r="B94" s="181"/>
      <c r="C94" s="16"/>
      <c r="D94" s="16"/>
      <c r="E94" s="16"/>
      <c r="F94" s="17"/>
      <c r="G94" s="239"/>
      <c r="H94" s="240"/>
      <c r="I94" s="240"/>
      <c r="J94" s="240"/>
      <c r="K94" s="240"/>
      <c r="L94" s="243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4"/>
    </row>
    <row r="95" spans="2:34" ht="12.75" customHeight="1" x14ac:dyDescent="0.35">
      <c r="B95" s="181"/>
      <c r="C95" s="16"/>
      <c r="D95" s="16"/>
      <c r="E95" s="16"/>
      <c r="F95" s="17"/>
      <c r="G95" s="65" t="s">
        <v>78</v>
      </c>
      <c r="H95" s="240"/>
      <c r="I95" s="240"/>
      <c r="J95" s="240"/>
      <c r="K95" s="240"/>
      <c r="L95" s="243"/>
      <c r="M95" s="240"/>
      <c r="N95" s="240" t="s">
        <v>88</v>
      </c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4"/>
    </row>
    <row r="96" spans="2:34" ht="7.5" customHeight="1" x14ac:dyDescent="0.35">
      <c r="B96" s="59"/>
      <c r="C96" s="60"/>
      <c r="D96" s="60"/>
      <c r="E96" s="60"/>
      <c r="F96" s="61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34"/>
    </row>
    <row r="97" spans="2:34" ht="6" customHeight="1" x14ac:dyDescent="0.35">
      <c r="B97" s="3"/>
      <c r="C97" s="4"/>
      <c r="D97" s="4"/>
      <c r="E97" s="4"/>
      <c r="F97" s="4"/>
      <c r="G97" s="17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73"/>
    </row>
    <row r="98" spans="2:34" ht="20.25" customHeight="1" x14ac:dyDescent="0.35">
      <c r="B98" s="196" t="s">
        <v>80</v>
      </c>
      <c r="C98" s="195" t="s">
        <v>81</v>
      </c>
      <c r="D98" s="245"/>
      <c r="E98" s="16"/>
      <c r="F98" s="16"/>
      <c r="G98" s="246" t="s">
        <v>82</v>
      </c>
      <c r="H98" s="247" t="s">
        <v>83</v>
      </c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8"/>
    </row>
    <row r="99" spans="2:34" ht="20.25" customHeight="1" x14ac:dyDescent="0.35">
      <c r="B99" s="196"/>
      <c r="C99" s="195"/>
      <c r="D99" s="245"/>
      <c r="E99" s="16"/>
      <c r="F99" s="16"/>
      <c r="G99" s="249" t="s">
        <v>84</v>
      </c>
      <c r="H99" s="65" t="s">
        <v>85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26"/>
    </row>
    <row r="100" spans="2:34" ht="6" customHeight="1" x14ac:dyDescent="0.35">
      <c r="B100" s="59"/>
      <c r="C100" s="60"/>
      <c r="D100" s="60"/>
      <c r="E100" s="60"/>
      <c r="F100" s="60"/>
      <c r="G100" s="250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2"/>
    </row>
    <row r="101" spans="2:34" ht="20.25" customHeight="1" x14ac:dyDescent="0.35">
      <c r="G101" s="253"/>
      <c r="H101" s="253"/>
      <c r="I101" s="253"/>
      <c r="J101" s="253"/>
      <c r="K101" s="253"/>
      <c r="L101" s="253"/>
      <c r="M101" s="253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3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53"/>
      <c r="H104" s="253"/>
      <c r="I104" s="253"/>
      <c r="J104" s="253"/>
      <c r="K104" s="253"/>
      <c r="N104" s="255"/>
    </row>
    <row r="105" spans="2:34" ht="20.25" customHeight="1" x14ac:dyDescent="0.35">
      <c r="G105" s="253"/>
      <c r="H105" s="253"/>
      <c r="I105" s="253"/>
      <c r="J105" s="253"/>
      <c r="K105" s="253"/>
      <c r="L105" s="255"/>
    </row>
    <row r="106" spans="2:34" ht="20.25" customHeight="1" x14ac:dyDescent="0.35">
      <c r="G106" s="253"/>
      <c r="H106" s="253"/>
      <c r="I106" s="253"/>
      <c r="J106" s="253"/>
      <c r="K106" s="253"/>
      <c r="L106" s="255"/>
    </row>
    <row r="107" spans="2:34" ht="20.25" customHeight="1" x14ac:dyDescent="0.35">
      <c r="G107" s="253"/>
      <c r="H107" s="253"/>
      <c r="I107" s="253"/>
      <c r="J107" s="253"/>
      <c r="K107" s="253"/>
      <c r="L107" s="255"/>
    </row>
    <row r="108" spans="2:34" ht="20.25" customHeight="1" x14ac:dyDescent="0.35">
      <c r="G108" s="253"/>
      <c r="H108" s="253"/>
      <c r="I108" s="253"/>
      <c r="J108" s="253"/>
      <c r="K108" s="253"/>
      <c r="N108" s="255"/>
    </row>
    <row r="109" spans="2:34" ht="20.25" customHeight="1" x14ac:dyDescent="0.35">
      <c r="G109" s="253"/>
      <c r="H109" s="253"/>
      <c r="I109" s="253"/>
      <c r="J109" s="253"/>
      <c r="K109" s="253"/>
      <c r="L109" s="255"/>
    </row>
    <row r="110" spans="2:34" ht="20.25" customHeight="1" x14ac:dyDescent="0.35">
      <c r="G110" s="253"/>
      <c r="H110" s="253"/>
      <c r="I110" s="253"/>
      <c r="J110" s="253"/>
      <c r="K110" s="253"/>
      <c r="N110" s="255"/>
    </row>
    <row r="111" spans="2:34" ht="6" customHeight="1" x14ac:dyDescent="0.35"/>
    <row r="123" spans="2:34" ht="6" customHeight="1" x14ac:dyDescent="0.35"/>
    <row r="124" spans="2:34" ht="20.25" customHeight="1" x14ac:dyDescent="0.35"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</row>
    <row r="125" spans="2:34" x14ac:dyDescent="0.35">
      <c r="B125" s="253"/>
      <c r="C125" s="253"/>
      <c r="D125" s="253"/>
      <c r="E125" s="253"/>
      <c r="F125" s="253"/>
      <c r="G125" s="253"/>
      <c r="H125" s="253"/>
    </row>
    <row r="126" spans="2:34" ht="20.25" customHeight="1" x14ac:dyDescent="0.35">
      <c r="B126" s="255"/>
      <c r="C126" s="257"/>
      <c r="D126" s="257"/>
      <c r="E126" s="257"/>
      <c r="F126" s="257"/>
      <c r="G126" s="257"/>
      <c r="H126" s="258"/>
      <c r="I126" s="259"/>
    </row>
    <row r="127" spans="2:34" ht="12" customHeight="1" x14ac:dyDescent="0.35">
      <c r="B127" s="255"/>
      <c r="C127" s="257"/>
      <c r="D127" s="257"/>
      <c r="E127" s="257"/>
      <c r="F127" s="257"/>
      <c r="G127" s="257"/>
      <c r="H127" s="258"/>
    </row>
    <row r="128" spans="2:34" ht="20.25" customHeight="1" x14ac:dyDescent="0.35">
      <c r="B128" s="255"/>
      <c r="C128" s="257"/>
      <c r="D128" s="257"/>
      <c r="E128" s="257"/>
      <c r="F128" s="257"/>
      <c r="G128" s="257"/>
      <c r="H128" s="258"/>
      <c r="I128" s="259"/>
    </row>
    <row r="129" spans="2:9" ht="12" customHeight="1" x14ac:dyDescent="0.35">
      <c r="B129" s="255"/>
      <c r="C129" s="257"/>
      <c r="D129" s="257"/>
      <c r="E129" s="257"/>
      <c r="F129" s="257"/>
      <c r="G129" s="257"/>
      <c r="H129" s="258"/>
    </row>
    <row r="130" spans="2:9" ht="20.25" customHeight="1" x14ac:dyDescent="0.35">
      <c r="B130" s="255"/>
      <c r="C130" s="257"/>
      <c r="D130" s="257"/>
      <c r="E130" s="257"/>
      <c r="F130" s="257"/>
      <c r="G130" s="257"/>
      <c r="H130" s="258"/>
      <c r="I130" s="259"/>
    </row>
    <row r="131" spans="2:9" ht="12" customHeight="1" x14ac:dyDescent="0.35">
      <c r="B131" s="255"/>
      <c r="C131" s="257"/>
      <c r="D131" s="257"/>
      <c r="E131" s="257"/>
      <c r="F131" s="257"/>
      <c r="G131" s="257"/>
      <c r="H131" s="258"/>
    </row>
    <row r="132" spans="2:9" ht="20.25" customHeight="1" x14ac:dyDescent="0.35">
      <c r="B132" s="255"/>
      <c r="C132" s="257"/>
      <c r="D132" s="257"/>
      <c r="E132" s="257"/>
      <c r="F132" s="257"/>
      <c r="G132" s="257"/>
      <c r="H132" s="258"/>
      <c r="I132" s="259"/>
    </row>
    <row r="133" spans="2:9" ht="12" customHeight="1" x14ac:dyDescent="0.35">
      <c r="B133" s="253"/>
      <c r="C133" s="253"/>
      <c r="D133" s="253"/>
      <c r="E133" s="253"/>
      <c r="F133" s="253"/>
      <c r="G133" s="253"/>
    </row>
    <row r="134" spans="2:9" ht="20.25" customHeight="1" x14ac:dyDescent="0.35">
      <c r="B134" s="253"/>
      <c r="C134" s="253"/>
      <c r="D134" s="253"/>
      <c r="E134" s="253"/>
      <c r="F134" s="253"/>
      <c r="G134" s="253"/>
      <c r="I134" s="259"/>
    </row>
    <row r="135" spans="2:9" ht="12" customHeight="1" x14ac:dyDescent="0.35">
      <c r="I135" s="259"/>
    </row>
    <row r="136" spans="2:9" ht="20.25" customHeight="1" x14ac:dyDescent="0.35">
      <c r="B136" s="253"/>
      <c r="C136" s="253"/>
      <c r="D136" s="253"/>
      <c r="E136" s="253"/>
      <c r="F136" s="253"/>
      <c r="I136" s="259"/>
    </row>
    <row r="137" spans="2:9" ht="12" customHeight="1" x14ac:dyDescent="0.35">
      <c r="B137" s="253"/>
      <c r="C137" s="253"/>
      <c r="D137" s="253"/>
      <c r="E137" s="253"/>
      <c r="F137" s="253"/>
      <c r="I137" s="259"/>
    </row>
    <row r="138" spans="2:9" ht="20.25" customHeight="1" x14ac:dyDescent="0.35">
      <c r="B138" s="253"/>
      <c r="C138" s="253"/>
      <c r="D138" s="253"/>
      <c r="E138" s="253"/>
      <c r="F138" s="253"/>
      <c r="I138" s="259"/>
    </row>
    <row r="139" spans="2:9" ht="12" customHeight="1" x14ac:dyDescent="0.35">
      <c r="B139" s="253"/>
      <c r="C139" s="253"/>
      <c r="D139" s="253"/>
      <c r="E139" s="253"/>
      <c r="F139" s="253"/>
      <c r="I139" s="259"/>
    </row>
    <row r="140" spans="2:9" ht="20.25" customHeight="1" x14ac:dyDescent="0.35">
      <c r="B140" s="253"/>
      <c r="C140" s="253"/>
      <c r="D140" s="253"/>
      <c r="E140" s="253"/>
      <c r="F140" s="253"/>
      <c r="I140" s="25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53"/>
      <c r="C145" s="253"/>
      <c r="D145" s="253"/>
      <c r="E145" s="253"/>
      <c r="F145" s="253"/>
      <c r="I145" s="259"/>
    </row>
    <row r="146" spans="2:34" ht="6" customHeight="1" x14ac:dyDescent="0.35"/>
    <row r="147" spans="2:34" ht="6" customHeight="1" x14ac:dyDescent="0.35"/>
    <row r="148" spans="2:34" x14ac:dyDescent="0.35">
      <c r="B148" s="260"/>
      <c r="C148" s="253"/>
      <c r="I148" s="25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53"/>
    </row>
    <row r="152" spans="2:34" ht="6" customHeight="1" x14ac:dyDescent="0.35"/>
    <row r="154" spans="2:34" ht="20.25" customHeight="1" x14ac:dyDescent="0.35"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57"/>
      <c r="AE154" s="257"/>
      <c r="AF154" s="257"/>
      <c r="AG154" s="257"/>
      <c r="AH154" s="258"/>
    </row>
    <row r="155" spans="2:34" ht="20.25" customHeight="1" x14ac:dyDescent="0.35"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57"/>
      <c r="AE155" s="257"/>
      <c r="AF155" s="257"/>
      <c r="AG155" s="257"/>
      <c r="AH155" s="258"/>
    </row>
    <row r="156" spans="2:34" ht="20.25" customHeight="1" x14ac:dyDescent="0.35"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8"/>
    </row>
    <row r="157" spans="2:34" ht="20.25" customHeight="1" x14ac:dyDescent="0.35"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8"/>
    </row>
    <row r="158" spans="2:34" x14ac:dyDescent="0.35"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21F9-0DD7-427F-B283-ABF4C0C0BE74}">
  <sheetPr>
    <tabColor theme="1"/>
  </sheetPr>
  <dimension ref="B2:AH158"/>
  <sheetViews>
    <sheetView showGridLines="0" topLeftCell="A54" zoomScale="75" zoomScaleNormal="75" workbookViewId="0">
      <selection activeCell="AK80" sqref="AK80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'[1]Form P2KB 01'!V7:X8</f>
        <v>2</v>
      </c>
      <c r="W7" s="13"/>
      <c r="X7" s="34"/>
      <c r="Y7" s="35">
        <f>'[1]Form P2KB 01'!Y7:AA8</f>
        <v>0</v>
      </c>
      <c r="Z7" s="36"/>
      <c r="AA7" s="37"/>
      <c r="AB7" s="35">
        <f>'[1]Form P2KB 01'!AB7:AD8</f>
        <v>1</v>
      </c>
      <c r="AC7" s="36"/>
      <c r="AD7" s="37"/>
      <c r="AE7" s="35">
        <f>'[1]Form P2KB 01'!AE7:AG8</f>
        <v>6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1</v>
      </c>
      <c r="Z10" s="54">
        <f>'[1]Form P2KB 01'!Z10</f>
        <v>6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1</v>
      </c>
      <c r="AG10" s="52">
        <f>'[1]Form P2KB 01'!AG10</f>
        <v>6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0</v>
      </c>
      <c r="L13" s="71">
        <f>'[1]Form P2KB 01'!L13</f>
        <v>0</v>
      </c>
      <c r="M13" s="71">
        <f>'[1]Form P2KB 01'!M13</f>
        <v>0</v>
      </c>
      <c r="N13" s="71">
        <f>'[1]Form P2KB 01'!N13</f>
        <v>0</v>
      </c>
      <c r="O13" s="71">
        <f>'[1]Form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'[1]Form P2KB 01'!F16</f>
        <v>1</v>
      </c>
      <c r="G16" s="70">
        <f>'[1]Form P2KB 01'!G16</f>
        <v>3</v>
      </c>
      <c r="H16" s="70">
        <f>'[1]Form P2KB 01'!H16</f>
        <v>4</v>
      </c>
      <c r="I16" s="85"/>
      <c r="J16" s="70">
        <f>'[1]Form P2KB 01'!J16</f>
        <v>2</v>
      </c>
      <c r="K16" s="70">
        <f>'[1]Form P2KB 01'!K16</f>
        <v>0</v>
      </c>
      <c r="L16" s="70">
        <f>'[1]Form P2KB 01'!L16</f>
        <v>0</v>
      </c>
      <c r="M16" s="70">
        <f>'[1]Form P2KB 01'!M16</f>
        <v>5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0</v>
      </c>
      <c r="R16" s="70">
        <f>'[1]Form P2KB 01'!R16</f>
        <v>5</v>
      </c>
      <c r="S16" s="85"/>
      <c r="T16" s="70">
        <f>'[1]Form P2KB 01'!T16</f>
        <v>0</v>
      </c>
      <c r="U16" s="86">
        <f>'[1]Form P2KB 01'!U16:V16</f>
        <v>2</v>
      </c>
      <c r="V16" s="87"/>
      <c r="W16" s="86">
        <f>'[1]Form P2KB 01'!W16:X16</f>
        <v>4</v>
      </c>
      <c r="X16" s="87"/>
      <c r="Y16" s="86">
        <f>'[1]Form P2KB 01'!Y16:Z16</f>
        <v>0</v>
      </c>
      <c r="Z16" s="87"/>
      <c r="AA16" s="86">
        <f>'[1]Form P2KB 01'!AA16:AB16</f>
        <v>4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'[1]Form P2KB 01'!F18:AG19</f>
        <v>Sukamto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'[1]Form P2KB 01'!F20:AH21</f>
        <v>Madiun / 14 Januari 1968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 t="str">
        <f>'[1]Form P2KB 01'!F22</f>
        <v>14 Januari 1968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'[1]Form P2KB 01'!F23:AH24</f>
        <v>Alergi Imunologi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261">
        <v>44575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1"/>
      <c r="C27" s="102"/>
      <c r="D27" s="83"/>
      <c r="E27" s="84"/>
      <c r="F27" s="91" t="s">
        <v>89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">
        <v>92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">
        <v>91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">
        <v>90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'[1]Form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v>16810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'[1]Form P2KB 01'!F39:AH40</f>
        <v>021-3141160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 t="str">
        <f>'[1]Form P2KB 01'!F41:AH42</f>
        <v>021-3904546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>
        <f>'[1]Form P2KB 01'!F43:AH44</f>
        <v>8121822526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'[1]Form P2KB 01'!F45:AH47</f>
        <v>sukamto_koesnoe@yahoo.com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3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4" ht="6" customHeight="1" x14ac:dyDescent="0.35">
      <c r="B49" s="3"/>
      <c r="C49" s="4"/>
      <c r="D49" s="4"/>
      <c r="E49" s="4"/>
      <c r="F49" s="5"/>
      <c r="G49" s="11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15"/>
      <c r="AA49" s="65"/>
      <c r="AB49" s="116">
        <f>[1]Profesional!I17+[1]Profesional!H34</f>
        <v>104</v>
      </c>
      <c r="AC49" s="117"/>
      <c r="AD49" s="117"/>
      <c r="AE49" s="117"/>
      <c r="AF49" s="117"/>
      <c r="AG49" s="117"/>
      <c r="AH49" s="118"/>
    </row>
    <row r="50" spans="2:34" ht="16.5" customHeight="1" x14ac:dyDescent="0.35">
      <c r="B50" s="119" t="s">
        <v>32</v>
      </c>
      <c r="C50" s="120" t="s">
        <v>33</v>
      </c>
      <c r="D50" s="121"/>
      <c r="E50" s="121"/>
      <c r="F50" s="122"/>
      <c r="G50" s="123">
        <v>1</v>
      </c>
      <c r="H50" s="124" t="s">
        <v>34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65"/>
      <c r="AA50" s="126"/>
      <c r="AB50" s="127"/>
      <c r="AC50" s="128"/>
      <c r="AD50" s="128"/>
      <c r="AE50" s="128"/>
      <c r="AF50" s="128"/>
      <c r="AG50" s="128"/>
      <c r="AH50" s="129"/>
    </row>
    <row r="51" spans="2:34" ht="15.75" customHeight="1" x14ac:dyDescent="0.35">
      <c r="B51" s="130"/>
      <c r="C51" s="120" t="s">
        <v>35</v>
      </c>
      <c r="D51" s="121"/>
      <c r="E51" s="121"/>
      <c r="F51" s="122"/>
      <c r="G51" s="131"/>
      <c r="H51" s="132" t="s">
        <v>36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77"/>
      <c r="AA51" s="134"/>
      <c r="AB51" s="135"/>
      <c r="AC51" s="136"/>
      <c r="AD51" s="136"/>
      <c r="AE51" s="136"/>
      <c r="AF51" s="136"/>
      <c r="AG51" s="136"/>
      <c r="AH51" s="137"/>
    </row>
    <row r="52" spans="2:34" ht="20.25" customHeight="1" x14ac:dyDescent="0.35">
      <c r="B52" s="138"/>
      <c r="C52" s="139"/>
      <c r="D52" s="121"/>
      <c r="E52" s="121"/>
      <c r="F52" s="122"/>
      <c r="G52" s="140">
        <v>2</v>
      </c>
      <c r="H52" s="141" t="s">
        <v>37</v>
      </c>
      <c r="I52" s="142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  <c r="AA52" s="145"/>
      <c r="AB52" s="146">
        <f>[1]Profesional!H50</f>
        <v>4</v>
      </c>
      <c r="AC52" s="147"/>
      <c r="AD52" s="147"/>
      <c r="AE52" s="147"/>
      <c r="AF52" s="147"/>
      <c r="AG52" s="147"/>
      <c r="AH52" s="148"/>
    </row>
    <row r="53" spans="2:34" ht="20.25" customHeight="1" x14ac:dyDescent="0.35">
      <c r="B53" s="138"/>
      <c r="C53" s="139"/>
      <c r="D53" s="121"/>
      <c r="E53" s="121"/>
      <c r="F53" s="122"/>
      <c r="G53" s="149">
        <v>3</v>
      </c>
      <c r="H53" s="141" t="s">
        <v>38</v>
      </c>
      <c r="I53" s="14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50"/>
      <c r="V53" s="150"/>
      <c r="W53" s="150"/>
      <c r="X53" s="150"/>
      <c r="Y53" s="150"/>
      <c r="Z53" s="144"/>
      <c r="AA53" s="145"/>
      <c r="AB53" s="146">
        <f>[1]Profesional!I90</f>
        <v>0</v>
      </c>
      <c r="AC53" s="147"/>
      <c r="AD53" s="147"/>
      <c r="AE53" s="147"/>
      <c r="AF53" s="147"/>
      <c r="AG53" s="147"/>
      <c r="AH53" s="148"/>
    </row>
    <row r="54" spans="2:34" ht="20.25" customHeight="1" x14ac:dyDescent="0.35">
      <c r="B54" s="138"/>
      <c r="C54" s="151"/>
      <c r="D54" s="152"/>
      <c r="E54" s="152"/>
      <c r="F54" s="153"/>
      <c r="G54" s="149">
        <v>4</v>
      </c>
      <c r="H54" s="154" t="s">
        <v>39</v>
      </c>
      <c r="I54" s="142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50"/>
      <c r="V54" s="150"/>
      <c r="W54" s="150"/>
      <c r="X54" s="150"/>
      <c r="Y54" s="150"/>
      <c r="Z54" s="144"/>
      <c r="AA54" s="145"/>
      <c r="AB54" s="146">
        <f>[1]Profesional!G104+[1]Profesional!G118+[1]Profesional!G132+[1]Profesional!H145</f>
        <v>120</v>
      </c>
      <c r="AC54" s="147"/>
      <c r="AD54" s="147"/>
      <c r="AE54" s="147"/>
      <c r="AF54" s="147"/>
      <c r="AG54" s="147"/>
      <c r="AH54" s="148"/>
    </row>
    <row r="55" spans="2:34" ht="17.25" customHeight="1" x14ac:dyDescent="0.35">
      <c r="B55" s="138"/>
      <c r="C55" s="139"/>
      <c r="D55" s="121"/>
      <c r="E55" s="121"/>
      <c r="F55" s="122"/>
      <c r="G55" s="155">
        <v>5</v>
      </c>
      <c r="H55" s="156" t="s">
        <v>40</v>
      </c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8"/>
      <c r="AB55" s="159">
        <f>SUM(AB49:AH54)</f>
        <v>228</v>
      </c>
      <c r="AC55" s="160"/>
      <c r="AD55" s="160"/>
      <c r="AE55" s="160"/>
      <c r="AF55" s="160"/>
      <c r="AG55" s="160"/>
      <c r="AH55" s="161"/>
    </row>
    <row r="56" spans="2:34" ht="3.75" customHeight="1" x14ac:dyDescent="0.35">
      <c r="B56" s="59"/>
      <c r="C56" s="162"/>
      <c r="D56" s="162"/>
      <c r="E56" s="162"/>
      <c r="F56" s="163"/>
      <c r="G56" s="164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7"/>
      <c r="AB56" s="168"/>
      <c r="AC56" s="169"/>
      <c r="AD56" s="169"/>
      <c r="AE56" s="169"/>
      <c r="AF56" s="169"/>
      <c r="AG56" s="169"/>
      <c r="AH56" s="170"/>
    </row>
    <row r="57" spans="2:34" ht="6" customHeight="1" x14ac:dyDescent="0.35">
      <c r="B57" s="3"/>
      <c r="C57" s="4"/>
      <c r="D57" s="4"/>
      <c r="E57" s="4"/>
      <c r="F57" s="5"/>
      <c r="G57" s="171"/>
      <c r="H57" s="17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73"/>
      <c r="AB57" s="146">
        <f>[1]Pembelajaran!H24</f>
        <v>121</v>
      </c>
      <c r="AC57" s="147"/>
      <c r="AD57" s="147"/>
      <c r="AE57" s="147"/>
      <c r="AF57" s="147"/>
      <c r="AG57" s="147"/>
      <c r="AH57" s="148"/>
    </row>
    <row r="58" spans="2:34" ht="20.25" customHeight="1" x14ac:dyDescent="0.35">
      <c r="B58" s="174" t="s">
        <v>41</v>
      </c>
      <c r="C58" s="49" t="s">
        <v>33</v>
      </c>
      <c r="D58" s="16"/>
      <c r="E58" s="16"/>
      <c r="F58" s="17"/>
      <c r="G58" s="131">
        <v>6</v>
      </c>
      <c r="H58" s="175" t="s">
        <v>42</v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7"/>
      <c r="AB58" s="146"/>
      <c r="AC58" s="147"/>
      <c r="AD58" s="147"/>
      <c r="AE58" s="147"/>
      <c r="AF58" s="147"/>
      <c r="AG58" s="147"/>
      <c r="AH58" s="148"/>
    </row>
    <row r="59" spans="2:34" ht="20.25" customHeight="1" x14ac:dyDescent="0.35">
      <c r="B59" s="178"/>
      <c r="C59" s="49" t="s">
        <v>43</v>
      </c>
      <c r="D59" s="16"/>
      <c r="E59" s="16"/>
      <c r="F59" s="17"/>
      <c r="G59" s="140">
        <v>7</v>
      </c>
      <c r="H59" s="154" t="s">
        <v>44</v>
      </c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80"/>
      <c r="AB59" s="146">
        <f>[1]Pembelajaran!G89+[1]Pembelajaran!G125</f>
        <v>0</v>
      </c>
      <c r="AC59" s="147"/>
      <c r="AD59" s="147"/>
      <c r="AE59" s="147"/>
      <c r="AF59" s="147"/>
      <c r="AG59" s="147"/>
      <c r="AH59" s="148"/>
    </row>
    <row r="60" spans="2:34" ht="18.75" customHeight="1" x14ac:dyDescent="0.35">
      <c r="B60" s="181"/>
      <c r="C60" s="16"/>
      <c r="D60" s="16"/>
      <c r="E60" s="16"/>
      <c r="F60" s="17"/>
      <c r="G60" s="155">
        <v>8</v>
      </c>
      <c r="H60" s="156" t="s">
        <v>45</v>
      </c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8"/>
      <c r="AB60" s="182">
        <f>SUM(AB57:AH59)</f>
        <v>121</v>
      </c>
      <c r="AC60" s="183"/>
      <c r="AD60" s="183"/>
      <c r="AE60" s="183"/>
      <c r="AF60" s="183"/>
      <c r="AG60" s="183"/>
      <c r="AH60" s="184"/>
    </row>
    <row r="61" spans="2:34" ht="3.75" customHeight="1" x14ac:dyDescent="0.35">
      <c r="B61" s="59"/>
      <c r="C61" s="60"/>
      <c r="D61" s="60"/>
      <c r="E61" s="60"/>
      <c r="F61" s="61"/>
      <c r="G61" s="164"/>
      <c r="H61" s="165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7"/>
      <c r="AB61" s="182"/>
      <c r="AC61" s="183"/>
      <c r="AD61" s="183"/>
      <c r="AE61" s="183"/>
      <c r="AF61" s="183"/>
      <c r="AG61" s="183"/>
      <c r="AH61" s="184"/>
    </row>
    <row r="62" spans="2:34" ht="4.5" customHeight="1" x14ac:dyDescent="0.35">
      <c r="B62" s="3"/>
      <c r="C62" s="4"/>
      <c r="D62" s="4"/>
      <c r="E62" s="4"/>
      <c r="F62" s="5"/>
      <c r="G62" s="185">
        <v>9</v>
      </c>
      <c r="H62" s="186" t="s">
        <v>46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8"/>
      <c r="AB62" s="189">
        <f>'[1]Pengabdian Masy-Profesi'!I26</f>
        <v>0</v>
      </c>
      <c r="AC62" s="147"/>
      <c r="AD62" s="147"/>
      <c r="AE62" s="147"/>
      <c r="AF62" s="147"/>
      <c r="AG62" s="147"/>
      <c r="AH62" s="148"/>
    </row>
    <row r="63" spans="2:34" ht="16.5" customHeight="1" x14ac:dyDescent="0.35">
      <c r="B63" s="174" t="s">
        <v>47</v>
      </c>
      <c r="C63" s="49" t="s">
        <v>48</v>
      </c>
      <c r="D63" s="16"/>
      <c r="E63" s="16"/>
      <c r="F63" s="17"/>
      <c r="G63" s="190"/>
      <c r="H63" s="191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146"/>
      <c r="AC63" s="147"/>
      <c r="AD63" s="147"/>
      <c r="AE63" s="147"/>
      <c r="AF63" s="147"/>
      <c r="AG63" s="147"/>
      <c r="AH63" s="148"/>
    </row>
    <row r="64" spans="2:34" ht="18.75" customHeight="1" x14ac:dyDescent="0.35">
      <c r="B64" s="194"/>
      <c r="C64" s="49" t="s">
        <v>49</v>
      </c>
      <c r="D64" s="16"/>
      <c r="E64" s="16"/>
      <c r="F64" s="17"/>
      <c r="G64" s="140">
        <v>10</v>
      </c>
      <c r="H64" s="154" t="s">
        <v>50</v>
      </c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0"/>
      <c r="AB64" s="146">
        <f>'[1]Pengabdian Masy-Profesi'!H54</f>
        <v>0</v>
      </c>
      <c r="AC64" s="147"/>
      <c r="AD64" s="147"/>
      <c r="AE64" s="147"/>
      <c r="AF64" s="147"/>
      <c r="AG64" s="147"/>
      <c r="AH64" s="148"/>
    </row>
    <row r="65" spans="2:34" ht="20.25" customHeight="1" x14ac:dyDescent="0.35">
      <c r="B65" s="194"/>
      <c r="C65" s="49" t="s">
        <v>51</v>
      </c>
      <c r="D65" s="16"/>
      <c r="E65" s="16"/>
      <c r="F65" s="17"/>
      <c r="G65" s="140">
        <v>11</v>
      </c>
      <c r="H65" s="154" t="s">
        <v>52</v>
      </c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80"/>
      <c r="AB65" s="146">
        <f>'[1]Pengabdian Masy-Profesi'!G89</f>
        <v>8</v>
      </c>
      <c r="AC65" s="147"/>
      <c r="AD65" s="147"/>
      <c r="AE65" s="147"/>
      <c r="AF65" s="147"/>
      <c r="AG65" s="147"/>
      <c r="AH65" s="148"/>
    </row>
    <row r="66" spans="2:34" ht="20.25" customHeight="1" x14ac:dyDescent="0.35">
      <c r="B66" s="181"/>
      <c r="C66" s="195"/>
      <c r="D66" s="16"/>
      <c r="E66" s="16"/>
      <c r="F66" s="17"/>
      <c r="G66" s="140">
        <v>12</v>
      </c>
      <c r="H66" s="154" t="s">
        <v>53</v>
      </c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80"/>
      <c r="AB66" s="146">
        <f>'[1]Pengabdian Masy-Profesi'!G113</f>
        <v>0</v>
      </c>
      <c r="AC66" s="147"/>
      <c r="AD66" s="147"/>
      <c r="AE66" s="147"/>
      <c r="AF66" s="147"/>
      <c r="AG66" s="147"/>
      <c r="AH66" s="148"/>
    </row>
    <row r="67" spans="2:34" ht="15" customHeight="1" x14ac:dyDescent="0.35">
      <c r="B67" s="196"/>
      <c r="C67" s="16"/>
      <c r="D67" s="16"/>
      <c r="E67" s="16"/>
      <c r="F67" s="17"/>
      <c r="G67" s="155">
        <v>13</v>
      </c>
      <c r="H67" s="156" t="s">
        <v>54</v>
      </c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8"/>
      <c r="AB67" s="197">
        <f>SUM(AB62:AH66)</f>
        <v>8</v>
      </c>
      <c r="AC67" s="198"/>
      <c r="AD67" s="198"/>
      <c r="AE67" s="198"/>
      <c r="AF67" s="198"/>
      <c r="AG67" s="198"/>
      <c r="AH67" s="199"/>
    </row>
    <row r="68" spans="2:34" ht="3.75" customHeight="1" x14ac:dyDescent="0.35">
      <c r="B68" s="59"/>
      <c r="C68" s="60"/>
      <c r="D68" s="60"/>
      <c r="E68" s="60"/>
      <c r="F68" s="61"/>
      <c r="G68" s="164"/>
      <c r="H68" s="165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7"/>
      <c r="AB68" s="200"/>
      <c r="AC68" s="198"/>
      <c r="AD68" s="198"/>
      <c r="AE68" s="198"/>
      <c r="AF68" s="198"/>
      <c r="AG68" s="198"/>
      <c r="AH68" s="199"/>
    </row>
    <row r="69" spans="2:34" ht="20.25" customHeight="1" x14ac:dyDescent="0.35">
      <c r="B69" s="201" t="s">
        <v>55</v>
      </c>
      <c r="C69" s="202" t="s">
        <v>48</v>
      </c>
      <c r="D69" s="4"/>
      <c r="E69" s="4"/>
      <c r="F69" s="5"/>
      <c r="G69" s="140">
        <v>14</v>
      </c>
      <c r="H69" s="154" t="s">
        <v>56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179"/>
      <c r="AA69" s="180"/>
      <c r="AB69" s="146">
        <f>'[1]Publikasi '!J15</f>
        <v>0</v>
      </c>
      <c r="AC69" s="147"/>
      <c r="AD69" s="147"/>
      <c r="AE69" s="147"/>
      <c r="AF69" s="147"/>
      <c r="AG69" s="147"/>
      <c r="AH69" s="148"/>
    </row>
    <row r="70" spans="2:34" ht="20.25" customHeight="1" x14ac:dyDescent="0.35">
      <c r="B70" s="194"/>
      <c r="C70" s="49" t="s">
        <v>57</v>
      </c>
      <c r="D70" s="16"/>
      <c r="E70" s="16"/>
      <c r="F70" s="17"/>
      <c r="G70" s="140">
        <v>15</v>
      </c>
      <c r="H70" s="154" t="s">
        <v>58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179"/>
      <c r="AA70" s="180"/>
      <c r="AB70" s="146">
        <f>'[1]Publikasi '!I43</f>
        <v>0</v>
      </c>
      <c r="AC70" s="147"/>
      <c r="AD70" s="147"/>
      <c r="AE70" s="147"/>
      <c r="AF70" s="147"/>
      <c r="AG70" s="147"/>
      <c r="AH70" s="148"/>
    </row>
    <row r="71" spans="2:34" ht="20.25" customHeight="1" x14ac:dyDescent="0.35">
      <c r="B71" s="196"/>
      <c r="C71" s="195"/>
      <c r="D71" s="16"/>
      <c r="E71" s="16"/>
      <c r="F71" s="17"/>
      <c r="G71" s="140">
        <v>16</v>
      </c>
      <c r="H71" s="154" t="s">
        <v>59</v>
      </c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179"/>
      <c r="AA71" s="180"/>
      <c r="AB71" s="146">
        <f>'[1]Publikasi '!I66</f>
        <v>0</v>
      </c>
      <c r="AC71" s="147"/>
      <c r="AD71" s="147"/>
      <c r="AE71" s="147"/>
      <c r="AF71" s="147"/>
      <c r="AG71" s="147"/>
      <c r="AH71" s="148"/>
    </row>
    <row r="72" spans="2:34" ht="20.25" customHeight="1" x14ac:dyDescent="0.35">
      <c r="B72" s="196"/>
      <c r="C72" s="195"/>
      <c r="D72" s="16"/>
      <c r="E72" s="16"/>
      <c r="F72" s="17"/>
      <c r="G72" s="140">
        <v>17</v>
      </c>
      <c r="H72" s="154" t="s">
        <v>60</v>
      </c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179"/>
      <c r="AA72" s="180"/>
      <c r="AB72" s="146">
        <f>'[1]Publikasi '!G91</f>
        <v>0</v>
      </c>
      <c r="AC72" s="147"/>
      <c r="AD72" s="147"/>
      <c r="AE72" s="147"/>
      <c r="AF72" s="147"/>
      <c r="AG72" s="147"/>
      <c r="AH72" s="148"/>
    </row>
    <row r="73" spans="2:34" ht="16.5" customHeight="1" x14ac:dyDescent="0.35">
      <c r="B73" s="196"/>
      <c r="C73" s="195"/>
      <c r="D73" s="16"/>
      <c r="E73" s="16"/>
      <c r="F73" s="17"/>
      <c r="G73" s="204">
        <v>18</v>
      </c>
      <c r="H73" s="205" t="s">
        <v>61</v>
      </c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7"/>
      <c r="AA73" s="208"/>
      <c r="AB73" s="146">
        <f>'[1]Publikasi '!F109+'[1]Publikasi '!F127+'[1]Publikasi '!F145+'[1]Publikasi '!G163</f>
        <v>0</v>
      </c>
      <c r="AC73" s="147"/>
      <c r="AD73" s="147"/>
      <c r="AE73" s="147"/>
      <c r="AF73" s="147"/>
      <c r="AG73" s="147"/>
      <c r="AH73" s="148"/>
    </row>
    <row r="74" spans="2:34" ht="18" customHeight="1" x14ac:dyDescent="0.35">
      <c r="B74" s="181"/>
      <c r="C74" s="16"/>
      <c r="D74" s="16"/>
      <c r="E74" s="16"/>
      <c r="F74" s="17"/>
      <c r="G74" s="131"/>
      <c r="H74" s="175" t="s">
        <v>62</v>
      </c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76"/>
      <c r="AA74" s="177"/>
      <c r="AB74" s="146"/>
      <c r="AC74" s="147"/>
      <c r="AD74" s="147"/>
      <c r="AE74" s="147"/>
      <c r="AF74" s="147"/>
      <c r="AG74" s="147"/>
      <c r="AH74" s="148"/>
    </row>
    <row r="75" spans="2:34" ht="16.5" customHeight="1" x14ac:dyDescent="0.35">
      <c r="B75" s="181"/>
      <c r="C75" s="16"/>
      <c r="D75" s="16"/>
      <c r="E75" s="16"/>
      <c r="F75" s="17"/>
      <c r="G75" s="155">
        <v>19</v>
      </c>
      <c r="H75" s="210" t="s">
        <v>63</v>
      </c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2"/>
      <c r="AB75" s="213">
        <f>SUM(AB69:AH74)</f>
        <v>0</v>
      </c>
      <c r="AC75" s="214"/>
      <c r="AD75" s="214"/>
      <c r="AE75" s="214"/>
      <c r="AF75" s="214"/>
      <c r="AG75" s="214"/>
      <c r="AH75" s="215"/>
    </row>
    <row r="76" spans="2:34" ht="6" customHeight="1" x14ac:dyDescent="0.35">
      <c r="B76" s="59"/>
      <c r="C76" s="60"/>
      <c r="D76" s="60"/>
      <c r="E76" s="60"/>
      <c r="F76" s="61"/>
      <c r="G76" s="164"/>
      <c r="H76" s="210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2"/>
      <c r="AB76" s="216"/>
      <c r="AC76" s="217"/>
      <c r="AD76" s="217"/>
      <c r="AE76" s="217"/>
      <c r="AF76" s="217"/>
      <c r="AG76" s="217"/>
      <c r="AH76" s="218"/>
    </row>
    <row r="77" spans="2:34" ht="6" customHeight="1" x14ac:dyDescent="0.35">
      <c r="B77" s="181"/>
      <c r="C77" s="16"/>
      <c r="D77" s="16"/>
      <c r="E77" s="16"/>
      <c r="F77" s="17"/>
      <c r="G77" s="185">
        <v>20</v>
      </c>
      <c r="H77" s="219" t="s">
        <v>64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1"/>
      <c r="AB77" s="146">
        <f>'[1]Pengembangan Ilmu'!G14</f>
        <v>36</v>
      </c>
      <c r="AC77" s="147"/>
      <c r="AD77" s="147"/>
      <c r="AE77" s="147"/>
      <c r="AF77" s="147"/>
      <c r="AG77" s="147"/>
      <c r="AH77" s="148"/>
    </row>
    <row r="78" spans="2:34" ht="16.5" customHeight="1" x14ac:dyDescent="0.35">
      <c r="B78" s="222" t="s">
        <v>65</v>
      </c>
      <c r="C78" s="195" t="s">
        <v>33</v>
      </c>
      <c r="D78" s="195"/>
      <c r="E78" s="195"/>
      <c r="F78" s="223"/>
      <c r="G78" s="190"/>
      <c r="H78" s="219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1"/>
      <c r="AB78" s="146"/>
      <c r="AC78" s="147"/>
      <c r="AD78" s="147"/>
      <c r="AE78" s="147"/>
      <c r="AF78" s="147"/>
      <c r="AG78" s="147"/>
      <c r="AH78" s="148"/>
    </row>
    <row r="79" spans="2:34" ht="20.25" customHeight="1" x14ac:dyDescent="0.35">
      <c r="B79" s="224"/>
      <c r="C79" s="195" t="s">
        <v>66</v>
      </c>
      <c r="D79" s="195"/>
      <c r="E79" s="195"/>
      <c r="F79" s="223"/>
      <c r="G79" s="140">
        <v>21</v>
      </c>
      <c r="H79" s="154" t="s">
        <v>67</v>
      </c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80"/>
      <c r="AB79" s="146">
        <f>'[1]Pengembangan Ilmu'!H68</f>
        <v>18.75</v>
      </c>
      <c r="AC79" s="147"/>
      <c r="AD79" s="147"/>
      <c r="AE79" s="147"/>
      <c r="AF79" s="147"/>
      <c r="AG79" s="147"/>
      <c r="AH79" s="148"/>
    </row>
    <row r="80" spans="2:34" ht="17.25" customHeight="1" x14ac:dyDescent="0.35">
      <c r="B80" s="224"/>
      <c r="C80" s="195" t="s">
        <v>68</v>
      </c>
      <c r="D80" s="195"/>
      <c r="E80" s="195"/>
      <c r="F80" s="223"/>
      <c r="G80" s="155">
        <v>22</v>
      </c>
      <c r="H80" s="210" t="s">
        <v>69</v>
      </c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2"/>
      <c r="AB80" s="200">
        <f>SUM(AB77:AH79)</f>
        <v>54.75</v>
      </c>
      <c r="AC80" s="198"/>
      <c r="AD80" s="198"/>
      <c r="AE80" s="198"/>
      <c r="AF80" s="198"/>
      <c r="AG80" s="198"/>
      <c r="AH80" s="199"/>
    </row>
    <row r="81" spans="2:34" ht="6" customHeight="1" x14ac:dyDescent="0.35">
      <c r="B81" s="225"/>
      <c r="C81" s="226"/>
      <c r="D81" s="226"/>
      <c r="E81" s="226"/>
      <c r="F81" s="227"/>
      <c r="G81" s="164"/>
      <c r="H81" s="210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2"/>
      <c r="AB81" s="200"/>
      <c r="AC81" s="198"/>
      <c r="AD81" s="198"/>
      <c r="AE81" s="198"/>
      <c r="AF81" s="198"/>
      <c r="AG81" s="198"/>
      <c r="AH81" s="199"/>
    </row>
    <row r="82" spans="2:34" ht="6" customHeight="1" x14ac:dyDescent="0.35">
      <c r="B82" s="138"/>
      <c r="C82" s="228"/>
      <c r="D82" s="16"/>
      <c r="E82" s="16"/>
      <c r="F82" s="17"/>
      <c r="G82" s="17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73"/>
    </row>
    <row r="83" spans="2:34" ht="15.75" customHeight="1" x14ac:dyDescent="0.35">
      <c r="B83" s="178" t="s">
        <v>70</v>
      </c>
      <c r="C83" s="49" t="s">
        <v>71</v>
      </c>
      <c r="D83" s="16"/>
      <c r="E83" s="16"/>
      <c r="F83" s="17"/>
      <c r="G83" s="229" t="s">
        <v>72</v>
      </c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1"/>
    </row>
    <row r="84" spans="2:34" ht="15" customHeight="1" x14ac:dyDescent="0.35">
      <c r="B84" s="181"/>
      <c r="C84" s="232" t="s">
        <v>73</v>
      </c>
      <c r="D84" s="16"/>
      <c r="E84" s="16"/>
      <c r="F84" s="17"/>
      <c r="G84" s="229" t="s">
        <v>74</v>
      </c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1"/>
    </row>
    <row r="85" spans="2:34" ht="15.75" customHeight="1" x14ac:dyDescent="0.35">
      <c r="B85" s="181"/>
      <c r="C85" s="16"/>
      <c r="D85" s="16"/>
      <c r="E85" s="16"/>
      <c r="F85" s="17"/>
      <c r="G85" s="229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</row>
    <row r="86" spans="2:34" ht="15" customHeight="1" x14ac:dyDescent="0.35">
      <c r="B86" s="181"/>
      <c r="C86" s="16"/>
      <c r="D86" s="16"/>
      <c r="E86" s="16"/>
      <c r="F86" s="17"/>
      <c r="G86" s="229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1"/>
    </row>
    <row r="87" spans="2:34" ht="6" customHeight="1" x14ac:dyDescent="0.35">
      <c r="B87" s="181"/>
      <c r="C87" s="16"/>
      <c r="D87" s="16"/>
      <c r="E87" s="16"/>
      <c r="F87" s="17"/>
      <c r="G87" s="233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5"/>
    </row>
    <row r="88" spans="2:34" ht="15" customHeight="1" x14ac:dyDescent="0.35">
      <c r="B88" s="181"/>
      <c r="C88" s="16"/>
      <c r="D88" s="16"/>
      <c r="E88" s="16"/>
      <c r="F88" s="17"/>
      <c r="G88" s="236" t="s">
        <v>75</v>
      </c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8"/>
    </row>
    <row r="89" spans="2:34" ht="8.25" customHeight="1" x14ac:dyDescent="0.35">
      <c r="B89" s="181"/>
      <c r="C89" s="16"/>
      <c r="D89" s="16"/>
      <c r="E89" s="16"/>
      <c r="F89" s="17"/>
      <c r="G89" s="239"/>
      <c r="H89" s="240"/>
      <c r="I89" s="240"/>
      <c r="J89" s="240"/>
      <c r="K89" s="240"/>
      <c r="L89" s="240"/>
      <c r="M89" s="240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0"/>
      <c r="Y89" s="241"/>
      <c r="Z89" s="241"/>
      <c r="AA89" s="241"/>
      <c r="AB89" s="241"/>
      <c r="AC89" s="241"/>
      <c r="AD89" s="241"/>
      <c r="AE89" s="241"/>
      <c r="AF89" s="241"/>
      <c r="AG89" s="241"/>
      <c r="AH89" s="242"/>
    </row>
    <row r="90" spans="2:34" ht="18" customHeight="1" x14ac:dyDescent="0.35">
      <c r="B90" s="181"/>
      <c r="C90" s="16"/>
      <c r="D90" s="16"/>
      <c r="E90" s="16"/>
      <c r="F90" s="17"/>
      <c r="G90" s="239" t="s">
        <v>76</v>
      </c>
      <c r="H90" s="240"/>
      <c r="I90" s="240"/>
      <c r="J90" s="240"/>
      <c r="K90" s="240"/>
      <c r="L90" s="243"/>
      <c r="M90" s="240"/>
      <c r="N90" s="240" t="s">
        <v>14</v>
      </c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4"/>
    </row>
    <row r="91" spans="2:34" ht="15" customHeight="1" x14ac:dyDescent="0.35">
      <c r="B91" s="181"/>
      <c r="C91" s="16"/>
      <c r="D91" s="16"/>
      <c r="E91" s="16"/>
      <c r="F91" s="17"/>
      <c r="G91" s="239"/>
      <c r="H91" s="240"/>
      <c r="I91" s="240"/>
      <c r="J91" s="240"/>
      <c r="K91" s="240"/>
      <c r="L91" s="243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4"/>
    </row>
    <row r="92" spans="2:34" ht="15" customHeight="1" x14ac:dyDescent="0.35">
      <c r="B92" s="181"/>
      <c r="C92" s="16"/>
      <c r="D92" s="16"/>
      <c r="E92" s="16"/>
      <c r="F92" s="17"/>
      <c r="G92" s="239"/>
      <c r="H92" s="240"/>
      <c r="I92" s="240"/>
      <c r="J92" s="240"/>
      <c r="K92" s="240"/>
      <c r="L92" s="243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4"/>
    </row>
    <row r="93" spans="2:34" ht="15" customHeight="1" x14ac:dyDescent="0.35">
      <c r="B93" s="181"/>
      <c r="C93" s="16"/>
      <c r="D93" s="16"/>
      <c r="E93" s="16"/>
      <c r="F93" s="17"/>
      <c r="G93" s="239" t="s">
        <v>77</v>
      </c>
      <c r="H93" s="240"/>
      <c r="I93" s="240"/>
      <c r="J93" s="240"/>
      <c r="K93" s="240"/>
      <c r="L93" s="243"/>
      <c r="M93" s="240"/>
      <c r="N93" s="240" t="s">
        <v>86</v>
      </c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4"/>
    </row>
    <row r="94" spans="2:34" ht="12.75" customHeight="1" x14ac:dyDescent="0.35">
      <c r="B94" s="181"/>
      <c r="C94" s="16"/>
      <c r="D94" s="16"/>
      <c r="E94" s="16"/>
      <c r="F94" s="17"/>
      <c r="G94" s="239"/>
      <c r="H94" s="240"/>
      <c r="I94" s="240"/>
      <c r="J94" s="240"/>
      <c r="K94" s="240"/>
      <c r="L94" s="243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4"/>
    </row>
    <row r="95" spans="2:34" ht="12.75" customHeight="1" x14ac:dyDescent="0.35">
      <c r="B95" s="181"/>
      <c r="C95" s="16"/>
      <c r="D95" s="16"/>
      <c r="E95" s="16"/>
      <c r="F95" s="17"/>
      <c r="G95" s="65" t="s">
        <v>78</v>
      </c>
      <c r="H95" s="240"/>
      <c r="I95" s="240"/>
      <c r="J95" s="240"/>
      <c r="K95" s="240"/>
      <c r="L95" s="243"/>
      <c r="M95" s="240"/>
      <c r="N95" s="240" t="s">
        <v>14</v>
      </c>
      <c r="O95" s="240" t="s">
        <v>79</v>
      </c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4"/>
    </row>
    <row r="96" spans="2:34" ht="7.5" customHeight="1" x14ac:dyDescent="0.35">
      <c r="B96" s="59"/>
      <c r="C96" s="60"/>
      <c r="D96" s="60"/>
      <c r="E96" s="60"/>
      <c r="F96" s="61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34"/>
    </row>
    <row r="97" spans="2:34" ht="6" customHeight="1" x14ac:dyDescent="0.35">
      <c r="B97" s="3"/>
      <c r="C97" s="4"/>
      <c r="D97" s="4"/>
      <c r="E97" s="4"/>
      <c r="F97" s="4"/>
      <c r="G97" s="17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73"/>
    </row>
    <row r="98" spans="2:34" ht="20.25" customHeight="1" x14ac:dyDescent="0.35">
      <c r="B98" s="196" t="s">
        <v>80</v>
      </c>
      <c r="C98" s="195" t="s">
        <v>81</v>
      </c>
      <c r="D98" s="245"/>
      <c r="E98" s="16"/>
      <c r="F98" s="16"/>
      <c r="G98" s="246" t="s">
        <v>82</v>
      </c>
      <c r="H98" s="247" t="s">
        <v>83</v>
      </c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8"/>
    </row>
    <row r="99" spans="2:34" ht="20.25" customHeight="1" x14ac:dyDescent="0.35">
      <c r="B99" s="196"/>
      <c r="C99" s="195"/>
      <c r="D99" s="245"/>
      <c r="E99" s="16"/>
      <c r="F99" s="16"/>
      <c r="G99" s="249" t="s">
        <v>84</v>
      </c>
      <c r="H99" s="65" t="s">
        <v>85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26"/>
    </row>
    <row r="100" spans="2:34" ht="6" customHeight="1" x14ac:dyDescent="0.35">
      <c r="B100" s="59"/>
      <c r="C100" s="60"/>
      <c r="D100" s="60"/>
      <c r="E100" s="60"/>
      <c r="F100" s="60"/>
      <c r="G100" s="250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2"/>
    </row>
    <row r="101" spans="2:34" ht="20.25" customHeight="1" x14ac:dyDescent="0.35">
      <c r="G101" s="253"/>
      <c r="H101" s="253"/>
      <c r="I101" s="253"/>
      <c r="J101" s="253"/>
      <c r="K101" s="253"/>
      <c r="L101" s="253"/>
      <c r="M101" s="253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3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53"/>
      <c r="H104" s="253"/>
      <c r="I104" s="253"/>
      <c r="J104" s="253"/>
      <c r="K104" s="253"/>
      <c r="N104" s="255"/>
    </row>
    <row r="105" spans="2:34" ht="20.25" customHeight="1" x14ac:dyDescent="0.35">
      <c r="G105" s="253"/>
      <c r="H105" s="253"/>
      <c r="I105" s="253"/>
      <c r="J105" s="253"/>
      <c r="K105" s="253"/>
      <c r="L105" s="255"/>
    </row>
    <row r="106" spans="2:34" ht="20.25" customHeight="1" x14ac:dyDescent="0.35">
      <c r="G106" s="253"/>
      <c r="H106" s="253"/>
      <c r="I106" s="253"/>
      <c r="J106" s="253"/>
      <c r="K106" s="253"/>
      <c r="L106" s="255"/>
    </row>
    <row r="107" spans="2:34" ht="20.25" customHeight="1" x14ac:dyDescent="0.35">
      <c r="G107" s="253"/>
      <c r="H107" s="253"/>
      <c r="I107" s="253"/>
      <c r="J107" s="253"/>
      <c r="K107" s="253"/>
      <c r="L107" s="255"/>
    </row>
    <row r="108" spans="2:34" ht="20.25" customHeight="1" x14ac:dyDescent="0.35">
      <c r="G108" s="253"/>
      <c r="H108" s="253"/>
      <c r="I108" s="253"/>
      <c r="J108" s="253"/>
      <c r="K108" s="253"/>
      <c r="N108" s="255"/>
    </row>
    <row r="109" spans="2:34" ht="20.25" customHeight="1" x14ac:dyDescent="0.35">
      <c r="G109" s="253"/>
      <c r="H109" s="253"/>
      <c r="I109" s="253"/>
      <c r="J109" s="253"/>
      <c r="K109" s="253"/>
      <c r="L109" s="255"/>
    </row>
    <row r="110" spans="2:34" ht="20.25" customHeight="1" x14ac:dyDescent="0.35">
      <c r="G110" s="253"/>
      <c r="H110" s="253"/>
      <c r="I110" s="253"/>
      <c r="J110" s="253"/>
      <c r="K110" s="253"/>
      <c r="N110" s="255"/>
    </row>
    <row r="111" spans="2:34" ht="6" customHeight="1" x14ac:dyDescent="0.35"/>
    <row r="123" spans="2:34" ht="6" customHeight="1" x14ac:dyDescent="0.35"/>
    <row r="124" spans="2:34" ht="20.25" customHeight="1" x14ac:dyDescent="0.35"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</row>
    <row r="125" spans="2:34" x14ac:dyDescent="0.35">
      <c r="B125" s="253"/>
      <c r="C125" s="253"/>
      <c r="D125" s="253"/>
      <c r="E125" s="253"/>
      <c r="F125" s="253"/>
      <c r="G125" s="253"/>
      <c r="H125" s="253"/>
    </row>
    <row r="126" spans="2:34" ht="20.25" customHeight="1" x14ac:dyDescent="0.35">
      <c r="B126" s="255"/>
      <c r="C126" s="257"/>
      <c r="D126" s="257"/>
      <c r="E126" s="257"/>
      <c r="F126" s="257"/>
      <c r="G126" s="257"/>
      <c r="H126" s="258"/>
      <c r="I126" s="259"/>
    </row>
    <row r="127" spans="2:34" ht="12" customHeight="1" x14ac:dyDescent="0.35">
      <c r="B127" s="255"/>
      <c r="C127" s="257"/>
      <c r="D127" s="257"/>
      <c r="E127" s="257"/>
      <c r="F127" s="257"/>
      <c r="G127" s="257"/>
      <c r="H127" s="258"/>
    </row>
    <row r="128" spans="2:34" ht="20.25" customHeight="1" x14ac:dyDescent="0.35">
      <c r="B128" s="255"/>
      <c r="C128" s="257"/>
      <c r="D128" s="257"/>
      <c r="E128" s="257"/>
      <c r="F128" s="257"/>
      <c r="G128" s="257"/>
      <c r="H128" s="258"/>
      <c r="I128" s="259"/>
    </row>
    <row r="129" spans="2:9" ht="12" customHeight="1" x14ac:dyDescent="0.35">
      <c r="B129" s="255"/>
      <c r="C129" s="257"/>
      <c r="D129" s="257"/>
      <c r="E129" s="257"/>
      <c r="F129" s="257"/>
      <c r="G129" s="257"/>
      <c r="H129" s="258"/>
    </row>
    <row r="130" spans="2:9" ht="20.25" customHeight="1" x14ac:dyDescent="0.35">
      <c r="B130" s="255"/>
      <c r="C130" s="257"/>
      <c r="D130" s="257"/>
      <c r="E130" s="257"/>
      <c r="F130" s="257"/>
      <c r="G130" s="257"/>
      <c r="H130" s="258"/>
      <c r="I130" s="259"/>
    </row>
    <row r="131" spans="2:9" ht="12" customHeight="1" x14ac:dyDescent="0.35">
      <c r="B131" s="255"/>
      <c r="C131" s="257"/>
      <c r="D131" s="257"/>
      <c r="E131" s="257"/>
      <c r="F131" s="257"/>
      <c r="G131" s="257"/>
      <c r="H131" s="258"/>
    </row>
    <row r="132" spans="2:9" ht="20.25" customHeight="1" x14ac:dyDescent="0.35">
      <c r="B132" s="255"/>
      <c r="C132" s="257"/>
      <c r="D132" s="257"/>
      <c r="E132" s="257"/>
      <c r="F132" s="257"/>
      <c r="G132" s="257"/>
      <c r="H132" s="258"/>
      <c r="I132" s="259"/>
    </row>
    <row r="133" spans="2:9" ht="12" customHeight="1" x14ac:dyDescent="0.35">
      <c r="B133" s="253"/>
      <c r="C133" s="253"/>
      <c r="D133" s="253"/>
      <c r="E133" s="253"/>
      <c r="F133" s="253"/>
      <c r="G133" s="253"/>
    </row>
    <row r="134" spans="2:9" ht="20.25" customHeight="1" x14ac:dyDescent="0.35">
      <c r="B134" s="253"/>
      <c r="C134" s="253"/>
      <c r="D134" s="253"/>
      <c r="E134" s="253"/>
      <c r="F134" s="253"/>
      <c r="G134" s="253"/>
      <c r="I134" s="259"/>
    </row>
    <row r="135" spans="2:9" ht="12" customHeight="1" x14ac:dyDescent="0.35">
      <c r="I135" s="259"/>
    </row>
    <row r="136" spans="2:9" ht="20.25" customHeight="1" x14ac:dyDescent="0.35">
      <c r="B136" s="253"/>
      <c r="C136" s="253"/>
      <c r="D136" s="253"/>
      <c r="E136" s="253"/>
      <c r="F136" s="253"/>
      <c r="I136" s="259"/>
    </row>
    <row r="137" spans="2:9" ht="12" customHeight="1" x14ac:dyDescent="0.35">
      <c r="B137" s="253"/>
      <c r="C137" s="253"/>
      <c r="D137" s="253"/>
      <c r="E137" s="253"/>
      <c r="F137" s="253"/>
      <c r="I137" s="259"/>
    </row>
    <row r="138" spans="2:9" ht="20.25" customHeight="1" x14ac:dyDescent="0.35">
      <c r="B138" s="253"/>
      <c r="C138" s="253"/>
      <c r="D138" s="253"/>
      <c r="E138" s="253"/>
      <c r="F138" s="253"/>
      <c r="I138" s="259"/>
    </row>
    <row r="139" spans="2:9" ht="12" customHeight="1" x14ac:dyDescent="0.35">
      <c r="B139" s="253"/>
      <c r="C139" s="253"/>
      <c r="D139" s="253"/>
      <c r="E139" s="253"/>
      <c r="F139" s="253"/>
      <c r="I139" s="259"/>
    </row>
    <row r="140" spans="2:9" ht="20.25" customHeight="1" x14ac:dyDescent="0.35">
      <c r="B140" s="253"/>
      <c r="C140" s="253"/>
      <c r="D140" s="253"/>
      <c r="E140" s="253"/>
      <c r="F140" s="253"/>
      <c r="I140" s="259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53"/>
      <c r="C145" s="253"/>
      <c r="D145" s="253"/>
      <c r="E145" s="253"/>
      <c r="F145" s="253"/>
      <c r="I145" s="259"/>
    </row>
    <row r="146" spans="2:34" ht="6" customHeight="1" x14ac:dyDescent="0.35"/>
    <row r="147" spans="2:34" ht="6" customHeight="1" x14ac:dyDescent="0.35"/>
    <row r="148" spans="2:34" x14ac:dyDescent="0.35">
      <c r="B148" s="260"/>
      <c r="C148" s="253"/>
      <c r="I148" s="259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53"/>
    </row>
    <row r="152" spans="2:34" ht="6" customHeight="1" x14ac:dyDescent="0.35"/>
    <row r="154" spans="2:34" ht="20.25" customHeight="1" x14ac:dyDescent="0.35"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57"/>
      <c r="AE154" s="257"/>
      <c r="AF154" s="257"/>
      <c r="AG154" s="257"/>
      <c r="AH154" s="258"/>
    </row>
    <row r="155" spans="2:34" ht="20.25" customHeight="1" x14ac:dyDescent="0.35"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57"/>
      <c r="AE155" s="257"/>
      <c r="AF155" s="257"/>
      <c r="AG155" s="257"/>
      <c r="AH155" s="258"/>
    </row>
    <row r="156" spans="2:34" ht="20.25" customHeight="1" x14ac:dyDescent="0.35"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8"/>
    </row>
    <row r="157" spans="2:34" ht="20.25" customHeight="1" x14ac:dyDescent="0.35"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8"/>
    </row>
    <row r="158" spans="2:34" x14ac:dyDescent="0.35"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2021-06-20T09:47:40Z</dcterms:created>
  <dcterms:modified xsi:type="dcterms:W3CDTF">2021-06-20T11:59:42Z</dcterms:modified>
</cp:coreProperties>
</file>